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95" windowHeight="5580" firstSheet="3" activeTab="9"/>
  </bookViews>
  <sheets>
    <sheet name="106中原國小校區配置圖" sheetId="1" r:id="rId1"/>
    <sheet name="106中原國小校區配置圖 (2)" sheetId="6" r:id="rId2"/>
    <sheet name="104中原國小校區消防設備配置圖 " sheetId="7" r:id="rId3"/>
    <sheet name="104中原國小分機配置圖" sheetId="4" r:id="rId4"/>
    <sheet name="分機表" sheetId="2" r:id="rId5"/>
    <sheet name="中原國小分機號碼一覽表" sheetId="3" r:id="rId6"/>
    <sheet name="鑰匙庫" sheetId="8" r:id="rId7"/>
    <sheet name="圖分機及鑰匙庫" sheetId="9" r:id="rId8"/>
    <sheet name="教學大樓網路圖" sheetId="10" r:id="rId9"/>
    <sheet name="107學年度校舍圖" sheetId="11" r:id="rId10"/>
  </sheets>
  <calcPr calcId="145621"/>
</workbook>
</file>

<file path=xl/calcChain.xml><?xml version="1.0" encoding="utf-8"?>
<calcChain xmlns="http://schemas.openxmlformats.org/spreadsheetml/2006/main">
  <c r="V32" i="6" l="1"/>
  <c r="B13" i="10" l="1"/>
  <c r="E13" i="10"/>
  <c r="E9" i="10"/>
  <c r="P29" i="10"/>
  <c r="Q29" i="10"/>
  <c r="R29" i="10"/>
  <c r="R26" i="10"/>
  <c r="Q26" i="10"/>
  <c r="P26" i="10"/>
  <c r="P23" i="10"/>
  <c r="Q23" i="10"/>
  <c r="Q24" i="10"/>
  <c r="L2" i="10" s="1"/>
  <c r="V13" i="10"/>
  <c r="Y13" i="10"/>
  <c r="Y9" i="10"/>
  <c r="AB13" i="10"/>
  <c r="AB9" i="10"/>
  <c r="AE13" i="10"/>
  <c r="R27" i="10"/>
  <c r="Q27" i="10"/>
  <c r="P27" i="10"/>
  <c r="R24" i="10"/>
  <c r="P24" i="10"/>
  <c r="Q21" i="10"/>
  <c r="P21" i="10"/>
  <c r="AC13" i="10"/>
  <c r="Z13" i="10"/>
  <c r="W13" i="10"/>
  <c r="G13" i="10"/>
  <c r="D13" i="10"/>
  <c r="Z9" i="10"/>
  <c r="W9" i="10"/>
  <c r="G9" i="10"/>
  <c r="X7" i="10"/>
  <c r="B13" i="9"/>
  <c r="E13" i="9"/>
  <c r="E9" i="9"/>
  <c r="R29" i="9"/>
  <c r="Q29" i="9"/>
  <c r="P29" i="9"/>
  <c r="R26" i="9"/>
  <c r="Q26" i="9"/>
  <c r="P26" i="9"/>
  <c r="P23" i="9"/>
  <c r="Q23" i="9"/>
  <c r="AE13" i="9"/>
  <c r="AB13" i="9"/>
  <c r="AB9" i="9"/>
  <c r="Y13" i="9"/>
  <c r="Y9" i="9"/>
  <c r="AC13" i="9"/>
  <c r="Z13" i="9"/>
  <c r="Z9" i="9"/>
  <c r="D13" i="9"/>
  <c r="G13" i="9"/>
  <c r="G9" i="9"/>
  <c r="P27" i="9"/>
  <c r="Q27" i="9"/>
  <c r="R27" i="9"/>
  <c r="P24" i="9"/>
  <c r="Q24" i="9"/>
  <c r="R24" i="9"/>
  <c r="P21" i="9"/>
  <c r="Q21" i="9"/>
  <c r="W13" i="9"/>
  <c r="W9" i="9"/>
  <c r="X7" i="9"/>
  <c r="G3" i="8"/>
  <c r="E7" i="8"/>
  <c r="K31" i="2"/>
  <c r="C7" i="8" s="1"/>
  <c r="K32" i="2"/>
  <c r="C8" i="8" s="1"/>
  <c r="K33" i="2"/>
  <c r="C9" i="8" s="1"/>
  <c r="K34" i="2"/>
  <c r="E8" i="8" s="1"/>
  <c r="K35" i="2"/>
  <c r="K36" i="2"/>
  <c r="E3" i="8" s="1"/>
  <c r="K37" i="2"/>
  <c r="E5" i="8" s="1"/>
  <c r="K38" i="2"/>
  <c r="E6" i="8" s="1"/>
  <c r="K39" i="2"/>
  <c r="E4" i="8" s="1"/>
  <c r="K40" i="2"/>
  <c r="G5" i="8" s="1"/>
  <c r="K41" i="2"/>
  <c r="E9" i="8" s="1"/>
  <c r="K42" i="2"/>
  <c r="C10" i="8" s="1"/>
  <c r="K43" i="2"/>
  <c r="K44" i="2"/>
  <c r="G4" i="8" s="1"/>
  <c r="K45" i="2"/>
  <c r="E10" i="8" s="1"/>
  <c r="K30" i="2"/>
  <c r="C6" i="8" s="1"/>
  <c r="K62" i="2"/>
  <c r="K3" i="8" s="1"/>
  <c r="K63" i="2"/>
  <c r="K4" i="8" s="1"/>
  <c r="K64" i="2"/>
  <c r="K5" i="8" s="1"/>
  <c r="K65" i="2"/>
  <c r="K7" i="8" s="1"/>
  <c r="K66" i="2"/>
  <c r="K9" i="8" s="1"/>
  <c r="K67" i="2"/>
  <c r="K10" i="8" s="1"/>
  <c r="K68" i="2"/>
  <c r="M3" i="8" s="1"/>
  <c r="K69" i="2"/>
  <c r="M4" i="8" s="1"/>
  <c r="K70" i="2"/>
  <c r="M5" i="8" s="1"/>
  <c r="K71" i="2"/>
  <c r="M6" i="8" s="1"/>
  <c r="K72" i="2"/>
  <c r="M7" i="8" s="1"/>
  <c r="K73" i="2"/>
  <c r="M8" i="8" s="1"/>
  <c r="K74" i="2"/>
  <c r="M9" i="8" s="1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49" i="2"/>
  <c r="I6" i="8" s="1"/>
  <c r="K50" i="2"/>
  <c r="I7" i="8" s="1"/>
  <c r="K51" i="2"/>
  <c r="I8" i="8" s="1"/>
  <c r="K52" i="2"/>
  <c r="I9" i="8" s="1"/>
  <c r="K53" i="2"/>
  <c r="I10" i="8" s="1"/>
  <c r="K54" i="2"/>
  <c r="A4" i="8" s="1"/>
  <c r="K55" i="2"/>
  <c r="A7" i="8" s="1"/>
  <c r="K56" i="2"/>
  <c r="A8" i="8" s="1"/>
  <c r="K57" i="2"/>
  <c r="G6" i="8" s="1"/>
  <c r="K58" i="2"/>
  <c r="G7" i="8" s="1"/>
  <c r="K59" i="2"/>
  <c r="G8" i="8" s="1"/>
  <c r="K60" i="2"/>
  <c r="G9" i="8" s="1"/>
  <c r="K61" i="2"/>
  <c r="G10" i="8" s="1"/>
  <c r="K46" i="2"/>
  <c r="I3" i="8" s="1"/>
  <c r="K47" i="2"/>
  <c r="I4" i="8" s="1"/>
  <c r="K48" i="2"/>
  <c r="I5" i="8" s="1"/>
  <c r="K21" i="2"/>
  <c r="K22" i="2"/>
  <c r="K23" i="2"/>
  <c r="K24" i="2"/>
  <c r="A5" i="8" s="1"/>
  <c r="K25" i="2"/>
  <c r="C4" i="8" s="1"/>
  <c r="K26" i="2"/>
  <c r="A10" i="8" s="1"/>
  <c r="K27" i="2"/>
  <c r="C3" i="8" s="1"/>
  <c r="K28" i="2"/>
  <c r="K29" i="2"/>
  <c r="A6" i="8" s="1"/>
  <c r="K7" i="2"/>
  <c r="K8" i="2"/>
  <c r="C5" i="8" s="1"/>
  <c r="K9" i="2"/>
  <c r="A3" i="8" s="1"/>
  <c r="K10" i="2"/>
  <c r="A9" i="8" s="1"/>
  <c r="K11" i="2"/>
  <c r="K12" i="2"/>
  <c r="K13" i="2"/>
  <c r="K14" i="2"/>
  <c r="K15" i="2"/>
  <c r="K16" i="2"/>
  <c r="K17" i="2"/>
  <c r="K18" i="2"/>
  <c r="K19" i="2"/>
  <c r="K20" i="2"/>
  <c r="K4" i="2"/>
  <c r="K5" i="2"/>
  <c r="K6" i="8" s="1"/>
  <c r="K6" i="2"/>
  <c r="K8" i="8" s="1"/>
  <c r="K3" i="2"/>
  <c r="G38" i="3"/>
  <c r="G37" i="3"/>
  <c r="A40" i="3"/>
  <c r="G36" i="3"/>
  <c r="A39" i="3"/>
  <c r="I38" i="3"/>
  <c r="G41" i="3"/>
  <c r="C38" i="3"/>
  <c r="D39" i="3" s="1"/>
  <c r="A38" i="3"/>
  <c r="I37" i="3"/>
  <c r="G40" i="3"/>
  <c r="A37" i="3"/>
  <c r="I36" i="3"/>
  <c r="G39" i="3"/>
  <c r="C36" i="3"/>
  <c r="D37" i="3" s="1"/>
  <c r="A36" i="3"/>
  <c r="I35" i="3"/>
  <c r="G32" i="3"/>
  <c r="C35" i="3"/>
  <c r="A35" i="3"/>
  <c r="I34" i="3"/>
  <c r="G31" i="3"/>
  <c r="C34" i="3"/>
  <c r="A34" i="3"/>
  <c r="I33" i="3"/>
  <c r="G30" i="3"/>
  <c r="C33" i="3"/>
  <c r="A33" i="3"/>
  <c r="I32" i="3"/>
  <c r="G35" i="3"/>
  <c r="C32" i="3"/>
  <c r="A32" i="3"/>
  <c r="I31" i="3"/>
  <c r="G34" i="3"/>
  <c r="C31" i="3"/>
  <c r="A31" i="3"/>
  <c r="I30" i="3"/>
  <c r="G33" i="3"/>
  <c r="C30" i="3"/>
  <c r="A30" i="3"/>
  <c r="I29" i="3"/>
  <c r="G27" i="3"/>
  <c r="C29" i="3"/>
  <c r="A29" i="3"/>
  <c r="I28" i="3"/>
  <c r="G26" i="3"/>
  <c r="C28" i="3"/>
  <c r="A28" i="3"/>
  <c r="I27" i="3"/>
  <c r="G29" i="3"/>
  <c r="C27" i="3"/>
  <c r="A27" i="3"/>
  <c r="I26" i="3"/>
  <c r="G28" i="3"/>
  <c r="C26" i="3"/>
  <c r="A2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W33" i="7"/>
  <c r="V33" i="7"/>
  <c r="U33" i="7"/>
  <c r="W32" i="7"/>
  <c r="V32" i="7"/>
  <c r="U32" i="7"/>
  <c r="V31" i="7"/>
  <c r="U31" i="7"/>
  <c r="AB25" i="7"/>
  <c r="AA25" i="7"/>
  <c r="Z25" i="7"/>
  <c r="P25" i="7"/>
  <c r="O25" i="7"/>
  <c r="AA21" i="7"/>
  <c r="Z21" i="7"/>
  <c r="P21" i="7"/>
  <c r="G6" i="3"/>
  <c r="G3" i="3"/>
  <c r="G4" i="3"/>
  <c r="G10" i="3"/>
  <c r="G11" i="3"/>
  <c r="G12" i="3"/>
  <c r="G7" i="3"/>
  <c r="G8" i="3"/>
  <c r="G9" i="3"/>
  <c r="G16" i="3"/>
  <c r="G17" i="3"/>
  <c r="G18" i="3"/>
  <c r="G13" i="3"/>
  <c r="G14" i="3"/>
  <c r="G15" i="3"/>
  <c r="G5" i="3"/>
  <c r="C15" i="3"/>
  <c r="D15" i="3" s="1"/>
  <c r="C13" i="3"/>
  <c r="D14" i="3" s="1"/>
  <c r="C4" i="3"/>
  <c r="C5" i="3"/>
  <c r="C6" i="3"/>
  <c r="C7" i="3"/>
  <c r="C8" i="3"/>
  <c r="C9" i="3"/>
  <c r="C10" i="3"/>
  <c r="C11" i="3"/>
  <c r="C12" i="3"/>
  <c r="C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3" i="3"/>
  <c r="W33" i="6"/>
  <c r="V33" i="6"/>
  <c r="U33" i="6"/>
  <c r="W32" i="6"/>
  <c r="U32" i="6"/>
  <c r="V31" i="6"/>
  <c r="U31" i="6"/>
  <c r="AB25" i="6"/>
  <c r="AA25" i="6"/>
  <c r="Z25" i="6"/>
  <c r="P25" i="6"/>
  <c r="O25" i="6"/>
  <c r="AA21" i="6"/>
  <c r="Z21" i="6"/>
  <c r="P21" i="6"/>
  <c r="V33" i="1"/>
  <c r="U33" i="1"/>
  <c r="U32" i="1"/>
  <c r="V32" i="1"/>
  <c r="W33" i="1"/>
  <c r="W32" i="1"/>
  <c r="AB25" i="1"/>
  <c r="AA25" i="1"/>
  <c r="AA21" i="1"/>
  <c r="O25" i="1"/>
  <c r="P21" i="1"/>
  <c r="P25" i="1"/>
  <c r="U31" i="1"/>
  <c r="V31" i="1"/>
  <c r="Z25" i="1"/>
  <c r="Z21" i="1"/>
  <c r="D38" i="3" l="1"/>
  <c r="D36" i="3"/>
  <c r="D13" i="3"/>
  <c r="D16" i="3"/>
</calcChain>
</file>

<file path=xl/sharedStrings.xml><?xml version="1.0" encoding="utf-8"?>
<sst xmlns="http://schemas.openxmlformats.org/spreadsheetml/2006/main" count="981" uniqueCount="252">
  <si>
    <t>廁所</t>
    <phoneticPr fontId="1" type="noConversion"/>
  </si>
  <si>
    <t>自然教室</t>
    <phoneticPr fontId="1" type="noConversion"/>
  </si>
  <si>
    <t>校長室</t>
    <phoneticPr fontId="1" type="noConversion"/>
  </si>
  <si>
    <t>圖書室</t>
    <phoneticPr fontId="1" type="noConversion"/>
  </si>
  <si>
    <t>4F</t>
    <phoneticPr fontId="1" type="noConversion"/>
  </si>
  <si>
    <t>3F</t>
    <phoneticPr fontId="1" type="noConversion"/>
  </si>
  <si>
    <t>2F</t>
    <phoneticPr fontId="1" type="noConversion"/>
  </si>
  <si>
    <t>1F</t>
    <phoneticPr fontId="1" type="noConversion"/>
  </si>
  <si>
    <t>風雨教室</t>
    <phoneticPr fontId="1" type="noConversion"/>
  </si>
  <si>
    <t>學生美術館</t>
    <phoneticPr fontId="1" type="noConversion"/>
  </si>
  <si>
    <t>花圃</t>
    <phoneticPr fontId="1" type="noConversion"/>
  </si>
  <si>
    <t>司令台</t>
    <phoneticPr fontId="1" type="noConversion"/>
  </si>
  <si>
    <t>樓梯</t>
    <phoneticPr fontId="1" type="noConversion"/>
  </si>
  <si>
    <t>辦公室</t>
    <phoneticPr fontId="1" type="noConversion"/>
  </si>
  <si>
    <t>電腦教室</t>
    <phoneticPr fontId="1" type="noConversion"/>
  </si>
  <si>
    <t>諮商</t>
    <phoneticPr fontId="1" type="noConversion"/>
  </si>
  <si>
    <t>機房</t>
    <phoneticPr fontId="1" type="noConversion"/>
  </si>
  <si>
    <t>音樂教室</t>
    <phoneticPr fontId="1" type="noConversion"/>
  </si>
  <si>
    <t>體材</t>
    <phoneticPr fontId="1" type="noConversion"/>
  </si>
  <si>
    <t>水墨教室</t>
    <phoneticPr fontId="1" type="noConversion"/>
  </si>
  <si>
    <t>健康</t>
    <phoneticPr fontId="1" type="noConversion"/>
  </si>
  <si>
    <t>素描</t>
    <phoneticPr fontId="1" type="noConversion"/>
  </si>
  <si>
    <t>五年三班</t>
    <phoneticPr fontId="1" type="noConversion"/>
  </si>
  <si>
    <t>三年三班</t>
    <phoneticPr fontId="1" type="noConversion"/>
  </si>
  <si>
    <t>五年二班</t>
    <phoneticPr fontId="1" type="noConversion"/>
  </si>
  <si>
    <t>B1</t>
    <phoneticPr fontId="1" type="noConversion"/>
  </si>
  <si>
    <t>B1</t>
    <phoneticPr fontId="1" type="noConversion"/>
  </si>
  <si>
    <t>大智班</t>
    <phoneticPr fontId="1" type="noConversion"/>
  </si>
  <si>
    <t>美辦</t>
    <phoneticPr fontId="1" type="noConversion"/>
  </si>
  <si>
    <t>若魚班</t>
    <phoneticPr fontId="1" type="noConversion"/>
  </si>
  <si>
    <t>版畫教室</t>
    <phoneticPr fontId="1" type="noConversion"/>
  </si>
  <si>
    <t>二年一班</t>
    <phoneticPr fontId="1" type="noConversion"/>
  </si>
  <si>
    <t>二年二班</t>
    <phoneticPr fontId="1" type="noConversion"/>
  </si>
  <si>
    <t>四年二班</t>
    <phoneticPr fontId="1" type="noConversion"/>
  </si>
  <si>
    <t>四年一班</t>
    <phoneticPr fontId="1" type="noConversion"/>
  </si>
  <si>
    <t>四年三班</t>
    <phoneticPr fontId="1" type="noConversion"/>
  </si>
  <si>
    <t>六年三班</t>
    <phoneticPr fontId="1" type="noConversion"/>
  </si>
  <si>
    <t>六年一班</t>
    <phoneticPr fontId="1" type="noConversion"/>
  </si>
  <si>
    <t>六年二班</t>
    <phoneticPr fontId="1" type="noConversion"/>
  </si>
  <si>
    <t>餐廳</t>
    <phoneticPr fontId="1" type="noConversion"/>
  </si>
  <si>
    <t>生活起居室</t>
    <phoneticPr fontId="1" type="noConversion"/>
  </si>
  <si>
    <t>設計教室</t>
    <phoneticPr fontId="1" type="noConversion"/>
  </si>
  <si>
    <t>三年一班</t>
    <phoneticPr fontId="1" type="noConversion"/>
  </si>
  <si>
    <t>英語教室</t>
    <phoneticPr fontId="1" type="noConversion"/>
  </si>
  <si>
    <t>三年二班</t>
    <phoneticPr fontId="1" type="noConversion"/>
  </si>
  <si>
    <t>走廊</t>
    <phoneticPr fontId="1" type="noConversion"/>
  </si>
  <si>
    <t>幼一班</t>
    <phoneticPr fontId="1" type="noConversion"/>
  </si>
  <si>
    <t>幼三班</t>
    <phoneticPr fontId="1" type="noConversion"/>
  </si>
  <si>
    <t>幼四班</t>
    <phoneticPr fontId="1" type="noConversion"/>
  </si>
  <si>
    <t>雨天接送區</t>
    <phoneticPr fontId="1" type="noConversion"/>
  </si>
  <si>
    <t>廚房</t>
    <phoneticPr fontId="1" type="noConversion"/>
  </si>
  <si>
    <t>休息室</t>
    <phoneticPr fontId="1" type="noConversion"/>
  </si>
  <si>
    <t>辦公室</t>
    <phoneticPr fontId="1" type="noConversion"/>
  </si>
  <si>
    <t>幼五班</t>
    <phoneticPr fontId="1" type="noConversion"/>
  </si>
  <si>
    <t>幼二班</t>
    <phoneticPr fontId="1" type="noConversion"/>
  </si>
  <si>
    <t>無障礙坡道</t>
    <phoneticPr fontId="1" type="noConversion"/>
  </si>
  <si>
    <t xml:space="preserve"> 3F</t>
    <phoneticPr fontId="1" type="noConversion"/>
  </si>
  <si>
    <t>停車場</t>
    <phoneticPr fontId="1" type="noConversion"/>
  </si>
  <si>
    <t>水生植物區</t>
    <phoneticPr fontId="1" type="noConversion"/>
  </si>
  <si>
    <t>網球場</t>
    <phoneticPr fontId="1" type="noConversion"/>
  </si>
  <si>
    <t>網球隊</t>
    <phoneticPr fontId="1" type="noConversion"/>
  </si>
  <si>
    <t>側門(西門)</t>
    <phoneticPr fontId="1" type="noConversion"/>
  </si>
  <si>
    <t>側門(東門)</t>
    <phoneticPr fontId="1" type="noConversion"/>
  </si>
  <si>
    <t>遊戲區草坪</t>
    <phoneticPr fontId="1" type="noConversion"/>
  </si>
  <si>
    <t>後門(南門)</t>
    <phoneticPr fontId="1" type="noConversion"/>
  </si>
  <si>
    <t>校門(北門)</t>
  </si>
  <si>
    <t>遊戲沙坑</t>
    <phoneticPr fontId="1" type="noConversion"/>
  </si>
  <si>
    <t>幼教大樓</t>
    <phoneticPr fontId="1" type="noConversion"/>
  </si>
  <si>
    <t>幼教大樓
(中庭廣場)</t>
    <phoneticPr fontId="1" type="noConversion"/>
  </si>
  <si>
    <t>行政大樓</t>
    <phoneticPr fontId="1" type="noConversion"/>
  </si>
  <si>
    <t>教學大樓</t>
    <phoneticPr fontId="1" type="noConversion"/>
  </si>
  <si>
    <t>跑道(星光大道)</t>
    <phoneticPr fontId="1" type="noConversion"/>
  </si>
  <si>
    <t>資源回收室</t>
    <phoneticPr fontId="1" type="noConversion"/>
  </si>
  <si>
    <t>垃圾子車</t>
    <phoneticPr fontId="1" type="noConversion"/>
  </si>
  <si>
    <t>廣場</t>
    <phoneticPr fontId="1" type="noConversion"/>
  </si>
  <si>
    <t>往德安一街</t>
    <phoneticPr fontId="1" type="noConversion"/>
  </si>
  <si>
    <t>往中正路</t>
    <phoneticPr fontId="1" type="noConversion"/>
  </si>
  <si>
    <t>中順街</t>
    <phoneticPr fontId="1" type="noConversion"/>
  </si>
  <si>
    <t>往中華路</t>
    <phoneticPr fontId="1" type="noConversion"/>
  </si>
  <si>
    <t>中原路</t>
    <phoneticPr fontId="1" type="noConversion"/>
  </si>
  <si>
    <t>穿堂</t>
    <phoneticPr fontId="1" type="noConversion"/>
  </si>
  <si>
    <t>104學年度花蓮縣花蓮市中原國民小學校區配置圖</t>
    <phoneticPr fontId="1" type="noConversion"/>
  </si>
  <si>
    <t>雕塑教室</t>
    <phoneticPr fontId="1" type="noConversion"/>
  </si>
  <si>
    <t>現行分機</t>
    <phoneticPr fontId="1" type="noConversion"/>
  </si>
  <si>
    <t>分機號碼</t>
    <phoneticPr fontId="1" type="noConversion"/>
  </si>
  <si>
    <t>對應教室</t>
    <phoneticPr fontId="1" type="noConversion"/>
  </si>
  <si>
    <t>鑰匙上號碼</t>
    <phoneticPr fontId="1" type="noConversion"/>
  </si>
  <si>
    <t>鑰匙庫編號</t>
    <phoneticPr fontId="1" type="noConversion"/>
  </si>
  <si>
    <t>備註</t>
    <phoneticPr fontId="1" type="noConversion"/>
  </si>
  <si>
    <t>3F自然教室</t>
    <phoneticPr fontId="1" type="noConversion"/>
  </si>
  <si>
    <t>4F自然教室</t>
    <phoneticPr fontId="1" type="noConversion"/>
  </si>
  <si>
    <t>健康中心</t>
    <phoneticPr fontId="1" type="noConversion"/>
  </si>
  <si>
    <t>教務主任</t>
    <phoneticPr fontId="1" type="noConversion"/>
  </si>
  <si>
    <t>學務主任</t>
    <phoneticPr fontId="1" type="noConversion"/>
  </si>
  <si>
    <t>總務主任</t>
    <phoneticPr fontId="1" type="noConversion"/>
  </si>
  <si>
    <t>人事主任</t>
    <phoneticPr fontId="1" type="noConversion"/>
  </si>
  <si>
    <t>會計主任</t>
    <phoneticPr fontId="1" type="noConversion"/>
  </si>
  <si>
    <t>幹事/文書</t>
    <phoneticPr fontId="1" type="noConversion"/>
  </si>
  <si>
    <t>研資/特教</t>
    <phoneticPr fontId="1" type="noConversion"/>
  </si>
  <si>
    <t>教學/藝才</t>
    <phoneticPr fontId="1" type="noConversion"/>
  </si>
  <si>
    <t>總機</t>
    <phoneticPr fontId="1" type="noConversion"/>
  </si>
  <si>
    <t>替代役</t>
    <phoneticPr fontId="1" type="noConversion"/>
  </si>
  <si>
    <t>行政人力(事務)</t>
    <phoneticPr fontId="1" type="noConversion"/>
  </si>
  <si>
    <t>樓層</t>
    <phoneticPr fontId="1" type="noConversion"/>
  </si>
  <si>
    <t>位置</t>
    <phoneticPr fontId="1" type="noConversion"/>
  </si>
  <si>
    <t>一年一班</t>
    <phoneticPr fontId="1" type="noConversion"/>
  </si>
  <si>
    <t>幼兒園辦公室</t>
    <phoneticPr fontId="1" type="noConversion"/>
  </si>
  <si>
    <t>素描教室</t>
    <phoneticPr fontId="1" type="noConversion"/>
  </si>
  <si>
    <t>寢室</t>
    <phoneticPr fontId="1" type="noConversion"/>
  </si>
  <si>
    <t>校長室旁鋁門</t>
    <phoneticPr fontId="1" type="noConversion"/>
  </si>
  <si>
    <t>典藏室</t>
    <phoneticPr fontId="1" type="noConversion"/>
  </si>
  <si>
    <t>幼3連3</t>
    <phoneticPr fontId="1" type="noConversion"/>
  </si>
  <si>
    <t>or40</t>
    <phoneticPr fontId="1" type="noConversion"/>
  </si>
  <si>
    <t>or39</t>
    <phoneticPr fontId="1" type="noConversion"/>
  </si>
  <si>
    <t>3F機房女廁</t>
    <phoneticPr fontId="1" type="noConversion"/>
  </si>
  <si>
    <t>3F教師休息室</t>
    <phoneticPr fontId="1" type="noConversion"/>
  </si>
  <si>
    <t>3F自教室旁男廁</t>
    <phoneticPr fontId="1" type="noConversion"/>
  </si>
  <si>
    <t>電梯機房</t>
    <phoneticPr fontId="1" type="noConversion"/>
  </si>
  <si>
    <t>頂樓儲藏室</t>
    <phoneticPr fontId="1" type="noConversion"/>
  </si>
  <si>
    <t>校長室旁廁所</t>
    <phoneticPr fontId="1" type="noConversion"/>
  </si>
  <si>
    <t>圖書館旁女廁</t>
    <phoneticPr fontId="1" type="noConversion"/>
  </si>
  <si>
    <t>幼兒園2F女廁</t>
    <phoneticPr fontId="1" type="noConversion"/>
  </si>
  <si>
    <t>旋轉樓梯</t>
    <phoneticPr fontId="1" type="noConversion"/>
  </si>
  <si>
    <t>大門鎖</t>
    <phoneticPr fontId="1" type="noConversion"/>
  </si>
  <si>
    <t>4F美術館</t>
    <phoneticPr fontId="1" type="noConversion"/>
  </si>
  <si>
    <t>親水電表</t>
    <phoneticPr fontId="1" type="noConversion"/>
  </si>
  <si>
    <t>自來水池</t>
    <phoneticPr fontId="1" type="noConversion"/>
  </si>
  <si>
    <t>地下水池</t>
    <phoneticPr fontId="1" type="noConversion"/>
  </si>
  <si>
    <t>機房(消防、冷氣)</t>
    <phoneticPr fontId="1" type="noConversion"/>
  </si>
  <si>
    <t>導師</t>
    <phoneticPr fontId="1" type="noConversion"/>
  </si>
  <si>
    <t>機車停車場</t>
    <phoneticPr fontId="1" type="noConversion"/>
  </si>
  <si>
    <t>中原國小分機號碼一覽表</t>
    <phoneticPr fontId="1" type="noConversion"/>
  </si>
  <si>
    <t>單位名稱</t>
    <phoneticPr fontId="1" type="noConversion"/>
  </si>
  <si>
    <t>分機</t>
    <phoneticPr fontId="1" type="noConversion"/>
  </si>
  <si>
    <t>鍾燕芳師</t>
    <phoneticPr fontId="1" type="noConversion"/>
  </si>
  <si>
    <t>蔡秀玫師</t>
    <phoneticPr fontId="1" type="noConversion"/>
  </si>
  <si>
    <t>盧昭伶師</t>
    <phoneticPr fontId="1" type="noConversion"/>
  </si>
  <si>
    <t>劉適程師</t>
    <phoneticPr fontId="1" type="noConversion"/>
  </si>
  <si>
    <t>吳雲鳳師</t>
    <phoneticPr fontId="1" type="noConversion"/>
  </si>
  <si>
    <t>余欣穎師</t>
    <phoneticPr fontId="1" type="noConversion"/>
  </si>
  <si>
    <t>萬祥傑師</t>
    <phoneticPr fontId="1" type="noConversion"/>
  </si>
  <si>
    <t>楊馥如師</t>
    <phoneticPr fontId="1" type="noConversion"/>
  </si>
  <si>
    <t>張偉翰師</t>
    <phoneticPr fontId="1" type="noConversion"/>
  </si>
  <si>
    <t>張立誠師</t>
    <phoneticPr fontId="1" type="noConversion"/>
  </si>
  <si>
    <t>蘇淑瓔師</t>
    <phoneticPr fontId="1" type="noConversion"/>
  </si>
  <si>
    <t>導師二</t>
    <phoneticPr fontId="1" type="noConversion"/>
  </si>
  <si>
    <t>朱山琪師</t>
    <phoneticPr fontId="1" type="noConversion"/>
  </si>
  <si>
    <t>林英誼師</t>
    <phoneticPr fontId="1" type="noConversion"/>
  </si>
  <si>
    <t>陳香芬師</t>
    <phoneticPr fontId="1" type="noConversion"/>
  </si>
  <si>
    <t>曾恕璇師</t>
    <phoneticPr fontId="1" type="noConversion"/>
  </si>
  <si>
    <t>廖秀碧師</t>
    <phoneticPr fontId="1" type="noConversion"/>
  </si>
  <si>
    <t>幼兒園休息室一</t>
    <phoneticPr fontId="1" type="noConversion"/>
  </si>
  <si>
    <t>幼兒園休息室二</t>
    <phoneticPr fontId="1" type="noConversion"/>
  </si>
  <si>
    <t>水墨教室</t>
    <phoneticPr fontId="1" type="noConversion"/>
  </si>
  <si>
    <t>李靜宜師</t>
    <phoneticPr fontId="1" type="noConversion"/>
  </si>
  <si>
    <t>賴士祁師</t>
    <phoneticPr fontId="1" type="noConversion"/>
  </si>
  <si>
    <t>惠盛  0910-468347</t>
    <phoneticPr fontId="1" type="noConversion"/>
  </si>
  <si>
    <t>文暉  8332065</t>
    <phoneticPr fontId="1" type="noConversion"/>
  </si>
  <si>
    <t>對應教室</t>
    <phoneticPr fontId="1" type="noConversion"/>
  </si>
  <si>
    <r>
      <rPr>
        <sz val="12"/>
        <color theme="1"/>
        <rFont val="標楷體"/>
        <family val="4"/>
        <charset val="136"/>
      </rPr>
      <t>名稱</t>
    </r>
    <phoneticPr fontId="1" type="noConversion"/>
  </si>
  <si>
    <r>
      <rPr>
        <sz val="12"/>
        <color theme="1"/>
        <rFont val="標楷體"/>
        <family val="4"/>
        <charset val="136"/>
      </rPr>
      <t>編號</t>
    </r>
    <phoneticPr fontId="1" type="noConversion"/>
  </si>
  <si>
    <t>`</t>
    <phoneticPr fontId="1" type="noConversion"/>
  </si>
  <si>
    <t>幼四班</t>
    <phoneticPr fontId="1" type="noConversion"/>
  </si>
  <si>
    <t>聯合社 8242920 8242975</t>
    <phoneticPr fontId="1" type="noConversion"/>
  </si>
  <si>
    <t>聯合社8242920 8242975</t>
    <phoneticPr fontId="1" type="noConversion"/>
  </si>
  <si>
    <t>林筠雯師</t>
    <phoneticPr fontId="1" type="noConversion"/>
  </si>
  <si>
    <t>輔導/體衛</t>
    <phoneticPr fontId="1" type="noConversion"/>
  </si>
  <si>
    <t>訓育</t>
    <phoneticPr fontId="1" type="noConversion"/>
  </si>
  <si>
    <t>105學年度花蓮縣花蓮市中原國民小學校區配置圖</t>
    <phoneticPr fontId="1" type="noConversion"/>
  </si>
  <si>
    <t>轉接電話：保留鍵-分機號碼-轉接鍵-掛上聽筒   學校代表號 8333547 四線 8336806 傳真  8334078</t>
    <phoneticPr fontId="1" type="noConversion"/>
  </si>
  <si>
    <t>教學大樓網路線號碼</t>
    <phoneticPr fontId="1" type="noConversion"/>
  </si>
  <si>
    <t>1/27</t>
    <phoneticPr fontId="1" type="noConversion"/>
  </si>
  <si>
    <t>1/28</t>
    <phoneticPr fontId="1" type="noConversion"/>
  </si>
  <si>
    <t>1/26</t>
    <phoneticPr fontId="1" type="noConversion"/>
  </si>
  <si>
    <t>接7</t>
    <phoneticPr fontId="1" type="noConversion"/>
  </si>
  <si>
    <t>(13)</t>
    <phoneticPr fontId="1" type="noConversion"/>
  </si>
  <si>
    <t>(16)</t>
    <phoneticPr fontId="1" type="noConversion"/>
  </si>
  <si>
    <t>(4)</t>
    <phoneticPr fontId="1" type="noConversion"/>
  </si>
  <si>
    <t>(9)</t>
    <phoneticPr fontId="1" type="noConversion"/>
  </si>
  <si>
    <t>(15)</t>
    <phoneticPr fontId="1" type="noConversion"/>
  </si>
  <si>
    <t>(18)</t>
    <phoneticPr fontId="1" type="noConversion"/>
  </si>
  <si>
    <t>(24)</t>
    <phoneticPr fontId="1" type="noConversion"/>
  </si>
  <si>
    <t>教學大樓網路號碼</t>
    <phoneticPr fontId="1" type="noConversion"/>
  </si>
  <si>
    <t>目前教學大樓是由健康中心拉一條線(23)到</t>
    <phoneticPr fontId="1" type="noConversion"/>
  </si>
  <si>
    <t>教室再由教室內的SWITCH傳訊號至教學大樓各處</t>
    <phoneticPr fontId="1" type="noConversion"/>
  </si>
  <si>
    <t>應該是14</t>
    <phoneticPr fontId="1" type="noConversion"/>
  </si>
  <si>
    <t>14?</t>
    <phoneticPr fontId="1" type="noConversion"/>
  </si>
  <si>
    <t>目前10號線無訊號、體育器材室(接出到健康中心)</t>
    <phoneticPr fontId="1" type="noConversion"/>
  </si>
  <si>
    <t>活動中心</t>
    <phoneticPr fontId="1" type="noConversion"/>
  </si>
  <si>
    <t>廁所</t>
    <phoneticPr fontId="1" type="noConversion"/>
  </si>
  <si>
    <t>圖書室</t>
    <phoneticPr fontId="1" type="noConversion"/>
  </si>
  <si>
    <t>樓
梯</t>
    <phoneticPr fontId="1" type="noConversion"/>
  </si>
  <si>
    <t>1F</t>
    <phoneticPr fontId="1" type="noConversion"/>
  </si>
  <si>
    <t>2F</t>
    <phoneticPr fontId="1" type="noConversion"/>
  </si>
  <si>
    <t>3F</t>
    <phoneticPr fontId="1" type="noConversion"/>
  </si>
  <si>
    <t>機車停車場</t>
    <phoneticPr fontId="1" type="noConversion"/>
  </si>
  <si>
    <t>王珮臻師</t>
    <phoneticPr fontId="1" type="noConversion"/>
  </si>
  <si>
    <t>宋姿瑩師</t>
    <phoneticPr fontId="1" type="noConversion"/>
  </si>
  <si>
    <t>陳雅琪師</t>
    <phoneticPr fontId="1" type="noConversion"/>
  </si>
  <si>
    <t>陳之樂師</t>
    <phoneticPr fontId="1" type="noConversion"/>
  </si>
  <si>
    <t>李美慧師</t>
    <phoneticPr fontId="1" type="noConversion"/>
  </si>
  <si>
    <t>魏琴樺師</t>
    <phoneticPr fontId="1" type="noConversion"/>
  </si>
  <si>
    <t>五年一班</t>
    <phoneticPr fontId="1" type="noConversion"/>
  </si>
  <si>
    <t>徐麗玲師</t>
    <phoneticPr fontId="1" type="noConversion"/>
  </si>
  <si>
    <t>張雅麗主任</t>
    <phoneticPr fontId="1" type="noConversion"/>
  </si>
  <si>
    <t>羅景方師</t>
    <phoneticPr fontId="1" type="noConversion"/>
  </si>
  <si>
    <t>劉瓊芸師</t>
    <phoneticPr fontId="1" type="noConversion"/>
  </si>
  <si>
    <t>陳美月師</t>
    <phoneticPr fontId="1" type="noConversion"/>
  </si>
  <si>
    <t>吳巧萍師</t>
    <phoneticPr fontId="1" type="noConversion"/>
  </si>
  <si>
    <t>巡輔教室</t>
    <phoneticPr fontId="1" type="noConversion"/>
  </si>
  <si>
    <t>大智班</t>
    <phoneticPr fontId="1" type="noConversion"/>
  </si>
  <si>
    <t>多功能教室</t>
    <phoneticPr fontId="1" type="noConversion"/>
  </si>
  <si>
    <t>個別A</t>
    <phoneticPr fontId="1" type="noConversion"/>
  </si>
  <si>
    <t>個別B</t>
    <phoneticPr fontId="1" type="noConversion"/>
  </si>
  <si>
    <t>特美</t>
    <phoneticPr fontId="1" type="noConversion"/>
  </si>
  <si>
    <t>檔案室</t>
    <phoneticPr fontId="1" type="noConversion"/>
  </si>
  <si>
    <t>教師備課室</t>
    <phoneticPr fontId="1" type="noConversion"/>
  </si>
  <si>
    <t>特美</t>
    <phoneticPr fontId="1" type="noConversion"/>
  </si>
  <si>
    <t>自然教室-中</t>
    <phoneticPr fontId="1" type="noConversion"/>
  </si>
  <si>
    <t>自然教室-高</t>
    <phoneticPr fontId="1" type="noConversion"/>
  </si>
  <si>
    <t>儲藏室</t>
    <phoneticPr fontId="1" type="noConversion"/>
  </si>
  <si>
    <t>(諮商室)多功能教室</t>
    <phoneticPr fontId="1" type="noConversion"/>
  </si>
  <si>
    <t>特教諮商室</t>
    <phoneticPr fontId="1" type="noConversion"/>
  </si>
  <si>
    <t>一年一班</t>
    <phoneticPr fontId="1" type="noConversion"/>
  </si>
  <si>
    <t>一年二班</t>
    <phoneticPr fontId="1" type="noConversion"/>
  </si>
  <si>
    <t>二年一班</t>
    <phoneticPr fontId="1" type="noConversion"/>
  </si>
  <si>
    <t>二年二班</t>
    <phoneticPr fontId="1" type="noConversion"/>
  </si>
  <si>
    <t>三年一班</t>
    <phoneticPr fontId="1" type="noConversion"/>
  </si>
  <si>
    <t>三年二班</t>
    <phoneticPr fontId="1" type="noConversion"/>
  </si>
  <si>
    <t>三年三班</t>
    <phoneticPr fontId="1" type="noConversion"/>
  </si>
  <si>
    <t>四年一班</t>
    <phoneticPr fontId="1" type="noConversion"/>
  </si>
  <si>
    <t>四年二班</t>
    <phoneticPr fontId="1" type="noConversion"/>
  </si>
  <si>
    <t>四年三班</t>
    <phoneticPr fontId="1" type="noConversion"/>
  </si>
  <si>
    <t>五年一班</t>
    <phoneticPr fontId="1" type="noConversion"/>
  </si>
  <si>
    <t>五年二班</t>
    <phoneticPr fontId="1" type="noConversion"/>
  </si>
  <si>
    <t>五年三班</t>
    <phoneticPr fontId="1" type="noConversion"/>
  </si>
  <si>
    <t>六年一班</t>
    <phoneticPr fontId="1" type="noConversion"/>
  </si>
  <si>
    <t>六年二班</t>
    <phoneticPr fontId="1" type="noConversion"/>
  </si>
  <si>
    <t>六年三班</t>
    <phoneticPr fontId="1" type="noConversion"/>
  </si>
  <si>
    <t>科任辦</t>
    <phoneticPr fontId="1" type="noConversion"/>
  </si>
  <si>
    <t>諮商室</t>
    <phoneticPr fontId="1" type="noConversion"/>
  </si>
  <si>
    <t>小會議室</t>
    <phoneticPr fontId="1" type="noConversion"/>
  </si>
  <si>
    <t>彩畫A</t>
    <phoneticPr fontId="1" type="noConversion"/>
  </si>
  <si>
    <t>彩畫B</t>
    <phoneticPr fontId="1" type="noConversion"/>
  </si>
  <si>
    <t>桌球室</t>
    <phoneticPr fontId="1" type="noConversion"/>
  </si>
  <si>
    <t>三處檔案室</t>
    <phoneticPr fontId="1" type="noConversion"/>
  </si>
  <si>
    <t>知動教室</t>
    <phoneticPr fontId="1" type="noConversion"/>
  </si>
  <si>
    <t>彩虹階梯</t>
    <phoneticPr fontId="1" type="noConversion"/>
  </si>
  <si>
    <t>備用桌椅</t>
    <phoneticPr fontId="1" type="noConversion"/>
  </si>
  <si>
    <t>資源回收室</t>
    <phoneticPr fontId="1" type="noConversion"/>
  </si>
  <si>
    <t>側門(東門)</t>
  </si>
  <si>
    <t>107學年度花蓮縣花蓮市中原國民小學緊急疏散地圖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</si>
</sst>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Wingdings 2"/>
      <family val="1"/>
      <charset val="2"/>
    </font>
    <font>
      <sz val="16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8"/>
      <color theme="1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9"/>
      <name val="新細明體"/>
      <family val="1"/>
      <charset val="136"/>
      <scheme val="minor"/>
    </font>
    <font>
      <b/>
      <sz val="12"/>
      <color theme="9"/>
      <name val="新細明體"/>
      <family val="1"/>
      <charset val="136"/>
      <scheme val="minor"/>
    </font>
    <font>
      <b/>
      <sz val="10"/>
      <color theme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 diagonalDown="1"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 style="medium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vertical="center" textRotation="255"/>
    </xf>
    <xf numFmtId="0" fontId="2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6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0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45" xfId="0" applyBorder="1">
      <alignment vertical="center"/>
    </xf>
    <xf numFmtId="0" fontId="0" fillId="0" borderId="0" xfId="0" applyFill="1" applyBorder="1">
      <alignment vertical="center"/>
    </xf>
    <xf numFmtId="0" fontId="0" fillId="0" borderId="51" xfId="0" applyBorder="1">
      <alignment vertical="center"/>
    </xf>
    <xf numFmtId="0" fontId="0" fillId="0" borderId="1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>
      <alignment vertical="center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3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59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63" xfId="0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176" fontId="0" fillId="0" borderId="0" xfId="0" quotePrefix="1" applyNumberFormat="1">
      <alignment vertical="center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0" fillId="0" borderId="8" xfId="0" quotePrefix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4" xfId="0" applyBorder="1">
      <alignment vertical="center"/>
    </xf>
    <xf numFmtId="0" fontId="9" fillId="0" borderId="1" xfId="0" applyFont="1" applyBorder="1">
      <alignment vertical="center"/>
    </xf>
    <xf numFmtId="0" fontId="10" fillId="0" borderId="66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 textRotation="255" shrinkToFit="1"/>
    </xf>
    <xf numFmtId="0" fontId="0" fillId="0" borderId="20" xfId="0" applyBorder="1">
      <alignment vertical="center"/>
    </xf>
    <xf numFmtId="0" fontId="0" fillId="0" borderId="0" xfId="0" applyBorder="1" applyAlignment="1">
      <alignment vertical="center" wrapText="1"/>
    </xf>
    <xf numFmtId="0" fontId="11" fillId="0" borderId="4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Border="1" applyAlignment="1">
      <alignment vertical="center" textRotation="255" shrinkToFit="1"/>
    </xf>
    <xf numFmtId="0" fontId="12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32" xfId="0" applyFont="1" applyBorder="1" applyAlignment="1">
      <alignment vertical="center" textRotation="255"/>
    </xf>
    <xf numFmtId="0" fontId="10" fillId="0" borderId="32" xfId="0" applyFont="1" applyBorder="1" applyAlignment="1">
      <alignment vertical="center" textRotation="255"/>
    </xf>
    <xf numFmtId="0" fontId="10" fillId="0" borderId="30" xfId="0" applyFont="1" applyBorder="1" applyAlignment="1">
      <alignment vertical="center" textRotation="255"/>
    </xf>
    <xf numFmtId="0" fontId="0" fillId="0" borderId="31" xfId="0" applyBorder="1" applyAlignment="1">
      <alignment vertical="center" textRotation="255" shrinkToFit="1"/>
    </xf>
    <xf numFmtId="0" fontId="0" fillId="0" borderId="32" xfId="0" applyBorder="1" applyAlignment="1">
      <alignment vertical="center" textRotation="255" shrinkToFit="1"/>
    </xf>
    <xf numFmtId="0" fontId="0" fillId="0" borderId="30" xfId="0" applyBorder="1" applyAlignment="1">
      <alignment vertical="center"/>
    </xf>
    <xf numFmtId="0" fontId="0" fillId="0" borderId="7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" borderId="46" xfId="0" applyFill="1" applyBorder="1" applyAlignment="1">
      <alignment horizontal="center" vertical="center"/>
    </xf>
    <xf numFmtId="0" fontId="0" fillId="1" borderId="47" xfId="0" applyFill="1" applyBorder="1" applyAlignment="1">
      <alignment horizontal="center" vertical="center"/>
    </xf>
    <xf numFmtId="0" fontId="0" fillId="1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0" xfId="0" applyBorder="1" applyAlignment="1">
      <alignment vertical="center" textRotation="255" shrinkToFit="1"/>
    </xf>
    <xf numFmtId="0" fontId="0" fillId="0" borderId="0" xfId="0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3" xfId="0" applyFont="1" applyBorder="1" applyAlignment="1">
      <alignment vertical="center" textRotation="255"/>
    </xf>
    <xf numFmtId="0" fontId="16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 textRotation="255" shrinkToFit="1"/>
    </xf>
    <xf numFmtId="0" fontId="0" fillId="0" borderId="1" xfId="0" applyBorder="1" applyAlignment="1">
      <alignment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" xfId="0" applyBorder="1" applyAlignment="1">
      <alignment vertical="center" textRotation="255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vertical="top" shrinkToFi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7" fillId="0" borderId="60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35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2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63" xfId="0" applyBorder="1" applyAlignment="1">
      <alignment vertical="center" textRotation="255" shrinkToFit="1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5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6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63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vertical="center" textRotation="255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9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9" xfId="0" quotePrefix="1" applyBorder="1" applyAlignment="1">
      <alignment horizontal="center" vertical="center" textRotation="255" shrinkToFit="1"/>
    </xf>
    <xf numFmtId="0" fontId="0" fillId="0" borderId="35" xfId="0" quotePrefix="1" applyBorder="1" applyAlignment="1">
      <alignment horizontal="center" vertical="center" textRotation="255" shrinkToFit="1"/>
    </xf>
    <xf numFmtId="0" fontId="0" fillId="0" borderId="35" xfId="0" quotePrefix="1" applyBorder="1" applyAlignment="1">
      <alignment vertical="center" textRotation="255" shrinkToFit="1"/>
    </xf>
    <xf numFmtId="0" fontId="0" fillId="0" borderId="0" xfId="0" applyAlignment="1">
      <alignment vertical="center" shrinkToFit="1"/>
    </xf>
    <xf numFmtId="0" fontId="19" fillId="0" borderId="7" xfId="0" applyFont="1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3" xfId="0" applyFont="1" applyBorder="1" applyAlignment="1">
      <alignment vertical="center" textRotation="255"/>
    </xf>
    <xf numFmtId="0" fontId="17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5D7E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180975</xdr:rowOff>
    </xdr:from>
    <xdr:to>
      <xdr:col>41</xdr:col>
      <xdr:colOff>114300</xdr:colOff>
      <xdr:row>13</xdr:row>
      <xdr:rowOff>219075</xdr:rowOff>
    </xdr:to>
    <xdr:sp macro="" textlink="">
      <xdr:nvSpPr>
        <xdr:cNvPr id="6" name="橢圓 5"/>
        <xdr:cNvSpPr/>
      </xdr:nvSpPr>
      <xdr:spPr>
        <a:xfrm>
          <a:off x="16706850" y="2695575"/>
          <a:ext cx="304800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33337</xdr:colOff>
      <xdr:row>2</xdr:row>
      <xdr:rowOff>14288</xdr:rowOff>
    </xdr:from>
    <xdr:to>
      <xdr:col>18</xdr:col>
      <xdr:colOff>42862</xdr:colOff>
      <xdr:row>3</xdr:row>
      <xdr:rowOff>71438</xdr:rowOff>
    </xdr:to>
    <xdr:sp macro="" textlink="">
      <xdr:nvSpPr>
        <xdr:cNvPr id="8" name="剪去同側角落矩形 7"/>
        <xdr:cNvSpPr/>
      </xdr:nvSpPr>
      <xdr:spPr>
        <a:xfrm rot="16200000">
          <a:off x="7400925" y="447675"/>
          <a:ext cx="26670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18</xdr:col>
      <xdr:colOff>242887</xdr:colOff>
      <xdr:row>2</xdr:row>
      <xdr:rowOff>14289</xdr:rowOff>
    </xdr:from>
    <xdr:to>
      <xdr:col>19</xdr:col>
      <xdr:colOff>185737</xdr:colOff>
      <xdr:row>3</xdr:row>
      <xdr:rowOff>66679</xdr:rowOff>
    </xdr:to>
    <xdr:sp macro="" textlink="">
      <xdr:nvSpPr>
        <xdr:cNvPr id="9" name="剪去同側角落矩形 8"/>
        <xdr:cNvSpPr/>
      </xdr:nvSpPr>
      <xdr:spPr>
        <a:xfrm rot="5400000">
          <a:off x="7841455" y="445296"/>
          <a:ext cx="26194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7</xdr:col>
      <xdr:colOff>400049</xdr:colOff>
      <xdr:row>35</xdr:row>
      <xdr:rowOff>76200</xdr:rowOff>
    </xdr:from>
    <xdr:to>
      <xdr:col>8</xdr:col>
      <xdr:colOff>200024</xdr:colOff>
      <xdr:row>35</xdr:row>
      <xdr:rowOff>342900</xdr:rowOff>
    </xdr:to>
    <xdr:sp macro="" textlink="">
      <xdr:nvSpPr>
        <xdr:cNvPr id="10" name="剪去同側角落矩形 9"/>
        <xdr:cNvSpPr/>
      </xdr:nvSpPr>
      <xdr:spPr>
        <a:xfrm rot="16200000">
          <a:off x="3967162" y="8482012"/>
          <a:ext cx="26670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8</xdr:col>
      <xdr:colOff>400049</xdr:colOff>
      <xdr:row>35</xdr:row>
      <xdr:rowOff>76201</xdr:rowOff>
    </xdr:from>
    <xdr:to>
      <xdr:col>9</xdr:col>
      <xdr:colOff>28574</xdr:colOff>
      <xdr:row>35</xdr:row>
      <xdr:rowOff>338141</xdr:rowOff>
    </xdr:to>
    <xdr:sp macro="" textlink="">
      <xdr:nvSpPr>
        <xdr:cNvPr id="11" name="剪去同側角落矩形 10"/>
        <xdr:cNvSpPr/>
      </xdr:nvSpPr>
      <xdr:spPr>
        <a:xfrm rot="5400000">
          <a:off x="4407692" y="8479633"/>
          <a:ext cx="26194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223837</xdr:colOff>
      <xdr:row>13</xdr:row>
      <xdr:rowOff>1057275</xdr:rowOff>
    </xdr:from>
    <xdr:to>
      <xdr:col>3</xdr:col>
      <xdr:colOff>138112</xdr:colOff>
      <xdr:row>14</xdr:row>
      <xdr:rowOff>219073</xdr:rowOff>
    </xdr:to>
    <xdr:sp macro="" textlink="">
      <xdr:nvSpPr>
        <xdr:cNvPr id="12" name="剪去同側角落矩形 11"/>
        <xdr:cNvSpPr/>
      </xdr:nvSpPr>
      <xdr:spPr>
        <a:xfrm rot="10800000">
          <a:off x="1014412" y="3838575"/>
          <a:ext cx="266700" cy="419098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226217</xdr:colOff>
      <xdr:row>12</xdr:row>
      <xdr:rowOff>104775</xdr:rowOff>
    </xdr:from>
    <xdr:to>
      <xdr:col>3</xdr:col>
      <xdr:colOff>135732</xdr:colOff>
      <xdr:row>13</xdr:row>
      <xdr:rowOff>202408</xdr:rowOff>
    </xdr:to>
    <xdr:sp macro="" textlink="">
      <xdr:nvSpPr>
        <xdr:cNvPr id="13" name="剪去同側角落矩形 12"/>
        <xdr:cNvSpPr/>
      </xdr:nvSpPr>
      <xdr:spPr>
        <a:xfrm>
          <a:off x="1016792" y="2619375"/>
          <a:ext cx="261940" cy="364333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40</xdr:col>
      <xdr:colOff>123825</xdr:colOff>
      <xdr:row>13</xdr:row>
      <xdr:rowOff>1057275</xdr:rowOff>
    </xdr:from>
    <xdr:to>
      <xdr:col>41</xdr:col>
      <xdr:colOff>133350</xdr:colOff>
      <xdr:row>14</xdr:row>
      <xdr:rowOff>104775</xdr:rowOff>
    </xdr:to>
    <xdr:sp macro="" textlink="">
      <xdr:nvSpPr>
        <xdr:cNvPr id="14" name="橢圓 13"/>
        <xdr:cNvSpPr/>
      </xdr:nvSpPr>
      <xdr:spPr>
        <a:xfrm>
          <a:off x="16497300" y="3838575"/>
          <a:ext cx="304800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19</xdr:col>
      <xdr:colOff>180976</xdr:colOff>
      <xdr:row>20</xdr:row>
      <xdr:rowOff>47626</xdr:rowOff>
    </xdr:from>
    <xdr:to>
      <xdr:col>22</xdr:col>
      <xdr:colOff>285751</xdr:colOff>
      <xdr:row>28</xdr:row>
      <xdr:rowOff>123826</xdr:rowOff>
    </xdr:to>
    <xdr:sp macro="" textlink="">
      <xdr:nvSpPr>
        <xdr:cNvPr id="15" name="橢圓 14"/>
        <xdr:cNvSpPr/>
      </xdr:nvSpPr>
      <xdr:spPr>
        <a:xfrm>
          <a:off x="8086726" y="5410201"/>
          <a:ext cx="1847850" cy="1866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69521</xdr:colOff>
      <xdr:row>28</xdr:row>
      <xdr:rowOff>80631</xdr:rowOff>
    </xdr:from>
    <xdr:to>
      <xdr:col>19</xdr:col>
      <xdr:colOff>202871</xdr:colOff>
      <xdr:row>29</xdr:row>
      <xdr:rowOff>120494</xdr:rowOff>
    </xdr:to>
    <xdr:sp macro="" textlink="">
      <xdr:nvSpPr>
        <xdr:cNvPr id="17" name="圓角化單一角落矩形 16"/>
        <xdr:cNvSpPr/>
      </xdr:nvSpPr>
      <xdr:spPr>
        <a:xfrm rot="2808559">
          <a:off x="7655302" y="7030000"/>
          <a:ext cx="249413" cy="657225"/>
        </a:xfrm>
        <a:prstGeom prst="round1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15</xdr:col>
      <xdr:colOff>133350</xdr:colOff>
      <xdr:row>28</xdr:row>
      <xdr:rowOff>200024</xdr:rowOff>
    </xdr:from>
    <xdr:to>
      <xdr:col>18</xdr:col>
      <xdr:colOff>190500</xdr:colOff>
      <xdr:row>32</xdr:row>
      <xdr:rowOff>76199</xdr:rowOff>
    </xdr:to>
    <xdr:sp macro="" textlink="">
      <xdr:nvSpPr>
        <xdr:cNvPr id="20" name="橢圓 19"/>
        <xdr:cNvSpPr/>
      </xdr:nvSpPr>
      <xdr:spPr>
        <a:xfrm>
          <a:off x="7058025" y="7353299"/>
          <a:ext cx="742950" cy="71437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47625</xdr:colOff>
      <xdr:row>28</xdr:row>
      <xdr:rowOff>200024</xdr:rowOff>
    </xdr:from>
    <xdr:to>
      <xdr:col>17</xdr:col>
      <xdr:colOff>47625</xdr:colOff>
      <xdr:row>32</xdr:row>
      <xdr:rowOff>76199</xdr:rowOff>
    </xdr:to>
    <xdr:cxnSp macro="">
      <xdr:nvCxnSpPr>
        <xdr:cNvPr id="22" name="直線接點 21"/>
        <xdr:cNvCxnSpPr>
          <a:stCxn id="20" idx="0"/>
          <a:endCxn id="20" idx="4"/>
        </xdr:cNvCxnSpPr>
      </xdr:nvCxnSpPr>
      <xdr:spPr>
        <a:xfrm>
          <a:off x="7429500" y="7353299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30</xdr:row>
      <xdr:rowOff>138112</xdr:rowOff>
    </xdr:from>
    <xdr:to>
      <xdr:col>18</xdr:col>
      <xdr:colOff>190500</xdr:colOff>
      <xdr:row>30</xdr:row>
      <xdr:rowOff>138112</xdr:rowOff>
    </xdr:to>
    <xdr:cxnSp macro="">
      <xdr:nvCxnSpPr>
        <xdr:cNvPr id="25" name="直線接點 24"/>
        <xdr:cNvCxnSpPr>
          <a:stCxn id="20" idx="2"/>
          <a:endCxn id="20" idx="6"/>
        </xdr:cNvCxnSpPr>
      </xdr:nvCxnSpPr>
      <xdr:spPr>
        <a:xfrm>
          <a:off x="7058025" y="7710487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15</xdr:row>
      <xdr:rowOff>161925</xdr:rowOff>
    </xdr:from>
    <xdr:to>
      <xdr:col>0</xdr:col>
      <xdr:colOff>314325</xdr:colOff>
      <xdr:row>19</xdr:row>
      <xdr:rowOff>161925</xdr:rowOff>
    </xdr:to>
    <xdr:sp macro="" textlink="">
      <xdr:nvSpPr>
        <xdr:cNvPr id="28" name="向下箭號 27"/>
        <xdr:cNvSpPr/>
      </xdr:nvSpPr>
      <xdr:spPr>
        <a:xfrm>
          <a:off x="209550" y="4476750"/>
          <a:ext cx="10477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0</xdr:col>
      <xdr:colOff>180974</xdr:colOff>
      <xdr:row>7</xdr:row>
      <xdr:rowOff>104775</xdr:rowOff>
    </xdr:from>
    <xdr:to>
      <xdr:col>0</xdr:col>
      <xdr:colOff>304799</xdr:colOff>
      <xdr:row>11</xdr:row>
      <xdr:rowOff>104775</xdr:rowOff>
    </xdr:to>
    <xdr:sp macro="" textlink="">
      <xdr:nvSpPr>
        <xdr:cNvPr id="29" name="向下箭號 28"/>
        <xdr:cNvSpPr/>
      </xdr:nvSpPr>
      <xdr:spPr>
        <a:xfrm rot="10800000">
          <a:off x="180974" y="1581150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257174</xdr:colOff>
      <xdr:row>7</xdr:row>
      <xdr:rowOff>190500</xdr:rowOff>
    </xdr:from>
    <xdr:to>
      <xdr:col>44</xdr:col>
      <xdr:colOff>380999</xdr:colOff>
      <xdr:row>11</xdr:row>
      <xdr:rowOff>190500</xdr:rowOff>
    </xdr:to>
    <xdr:sp macro="" textlink="">
      <xdr:nvSpPr>
        <xdr:cNvPr id="30" name="向下箭號 29"/>
        <xdr:cNvSpPr/>
      </xdr:nvSpPr>
      <xdr:spPr>
        <a:xfrm rot="10800000">
          <a:off x="17221199" y="1666875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285750</xdr:colOff>
      <xdr:row>16</xdr:row>
      <xdr:rowOff>38100</xdr:rowOff>
    </xdr:from>
    <xdr:to>
      <xdr:col>44</xdr:col>
      <xdr:colOff>390525</xdr:colOff>
      <xdr:row>20</xdr:row>
      <xdr:rowOff>38100</xdr:rowOff>
    </xdr:to>
    <xdr:sp macro="" textlink="">
      <xdr:nvSpPr>
        <xdr:cNvPr id="31" name="向下箭號 30"/>
        <xdr:cNvSpPr/>
      </xdr:nvSpPr>
      <xdr:spPr>
        <a:xfrm>
          <a:off x="17249775" y="4562475"/>
          <a:ext cx="10477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20</xdr:col>
      <xdr:colOff>666750</xdr:colOff>
      <xdr:row>19</xdr:row>
      <xdr:rowOff>200024</xdr:rowOff>
    </xdr:from>
    <xdr:to>
      <xdr:col>21</xdr:col>
      <xdr:colOff>228600</xdr:colOff>
      <xdr:row>22</xdr:row>
      <xdr:rowOff>142874</xdr:rowOff>
    </xdr:to>
    <xdr:sp macro="" textlink="">
      <xdr:nvSpPr>
        <xdr:cNvPr id="32" name="矩形 31" descr="樓梯"/>
        <xdr:cNvSpPr/>
      </xdr:nvSpPr>
      <xdr:spPr>
        <a:xfrm>
          <a:off x="8867775" y="5553074"/>
          <a:ext cx="285750" cy="581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oneCellAnchor>
    <xdr:from>
      <xdr:col>20</xdr:col>
      <xdr:colOff>609600</xdr:colOff>
      <xdr:row>20</xdr:row>
      <xdr:rowOff>28575</xdr:rowOff>
    </xdr:from>
    <xdr:ext cx="385555" cy="458715"/>
    <xdr:sp macro="" textlink="">
      <xdr:nvSpPr>
        <xdr:cNvPr id="33" name="文字方塊 32"/>
        <xdr:cNvSpPr txBox="1"/>
      </xdr:nvSpPr>
      <xdr:spPr>
        <a:xfrm>
          <a:off x="8810625" y="5591175"/>
          <a:ext cx="385555" cy="458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zh-TW" altLang="en-US" sz="1100"/>
            <a:t>樓梯</a:t>
          </a:r>
        </a:p>
      </xdr:txBody>
    </xdr:sp>
    <xdr:clientData/>
  </xdr:oneCellAnchor>
  <xdr:twoCellAnchor>
    <xdr:from>
      <xdr:col>21</xdr:col>
      <xdr:colOff>624589</xdr:colOff>
      <xdr:row>7</xdr:row>
      <xdr:rowOff>49966</xdr:rowOff>
    </xdr:from>
    <xdr:to>
      <xdr:col>22</xdr:col>
      <xdr:colOff>387246</xdr:colOff>
      <xdr:row>8</xdr:row>
      <xdr:rowOff>262326</xdr:rowOff>
    </xdr:to>
    <xdr:sp macro="" textlink="">
      <xdr:nvSpPr>
        <xdr:cNvPr id="21" name="橢圓 20"/>
        <xdr:cNvSpPr/>
      </xdr:nvSpPr>
      <xdr:spPr>
        <a:xfrm>
          <a:off x="9568720" y="1711376"/>
          <a:ext cx="487182" cy="424720"/>
        </a:xfrm>
        <a:prstGeom prst="ellipse">
          <a:avLst/>
        </a:prstGeom>
        <a:solidFill>
          <a:schemeClr val="accent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oneCellAnchor>
    <xdr:from>
      <xdr:col>21</xdr:col>
      <xdr:colOff>712033</xdr:colOff>
      <xdr:row>7</xdr:row>
      <xdr:rowOff>99935</xdr:rowOff>
    </xdr:from>
    <xdr:ext cx="889987" cy="275909"/>
    <xdr:sp macro="" textlink="">
      <xdr:nvSpPr>
        <xdr:cNvPr id="23" name="文字方塊 22"/>
        <xdr:cNvSpPr txBox="1"/>
      </xdr:nvSpPr>
      <xdr:spPr>
        <a:xfrm>
          <a:off x="9656164" y="1761345"/>
          <a:ext cx="889987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TW" altLang="en-US" sz="1100"/>
            <a:t>無障礙廁所</a:t>
          </a:r>
        </a:p>
      </xdr:txBody>
    </xdr:sp>
    <xdr:clientData/>
  </xdr:oneCellAnchor>
  <xdr:twoCellAnchor>
    <xdr:from>
      <xdr:col>25</xdr:col>
      <xdr:colOff>237345</xdr:colOff>
      <xdr:row>7</xdr:row>
      <xdr:rowOff>24984</xdr:rowOff>
    </xdr:from>
    <xdr:to>
      <xdr:col>26</xdr:col>
      <xdr:colOff>237344</xdr:colOff>
      <xdr:row>12</xdr:row>
      <xdr:rowOff>37476</xdr:rowOff>
    </xdr:to>
    <xdr:sp macro="" textlink="">
      <xdr:nvSpPr>
        <xdr:cNvPr id="24" name="矩形 23"/>
        <xdr:cNvSpPr/>
      </xdr:nvSpPr>
      <xdr:spPr>
        <a:xfrm>
          <a:off x="11205148" y="2123607"/>
          <a:ext cx="287311" cy="1061803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100"/>
            <a:t>走廊</a:t>
          </a:r>
        </a:p>
      </xdr:txBody>
    </xdr:sp>
    <xdr:clientData/>
  </xdr:twoCellAnchor>
  <xdr:oneCellAnchor>
    <xdr:from>
      <xdr:col>25</xdr:col>
      <xdr:colOff>174885</xdr:colOff>
      <xdr:row>8</xdr:row>
      <xdr:rowOff>162394</xdr:rowOff>
    </xdr:from>
    <xdr:ext cx="385555" cy="458715"/>
    <xdr:sp macro="" textlink="">
      <xdr:nvSpPr>
        <xdr:cNvPr id="26" name="文字方塊 25"/>
        <xdr:cNvSpPr txBox="1"/>
      </xdr:nvSpPr>
      <xdr:spPr>
        <a:xfrm>
          <a:off x="11142688" y="2460886"/>
          <a:ext cx="385555" cy="458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zh-TW" altLang="en-US" sz="1100"/>
            <a:t>走廊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180975</xdr:rowOff>
    </xdr:from>
    <xdr:to>
      <xdr:col>41</xdr:col>
      <xdr:colOff>114300</xdr:colOff>
      <xdr:row>13</xdr:row>
      <xdr:rowOff>219075</xdr:rowOff>
    </xdr:to>
    <xdr:sp macro="" textlink="">
      <xdr:nvSpPr>
        <xdr:cNvPr id="2" name="橢圓 1"/>
        <xdr:cNvSpPr/>
      </xdr:nvSpPr>
      <xdr:spPr>
        <a:xfrm>
          <a:off x="16068675" y="2901315"/>
          <a:ext cx="306705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33337</xdr:colOff>
      <xdr:row>2</xdr:row>
      <xdr:rowOff>14288</xdr:rowOff>
    </xdr:from>
    <xdr:to>
      <xdr:col>18</xdr:col>
      <xdr:colOff>42862</xdr:colOff>
      <xdr:row>3</xdr:row>
      <xdr:rowOff>71438</xdr:rowOff>
    </xdr:to>
    <xdr:sp macro="" textlink="">
      <xdr:nvSpPr>
        <xdr:cNvPr id="3" name="剪去同側角落矩形 2"/>
        <xdr:cNvSpPr/>
      </xdr:nvSpPr>
      <xdr:spPr>
        <a:xfrm rot="16200000">
          <a:off x="7393305" y="662940"/>
          <a:ext cx="27051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18</xdr:col>
      <xdr:colOff>242887</xdr:colOff>
      <xdr:row>2</xdr:row>
      <xdr:rowOff>14289</xdr:rowOff>
    </xdr:from>
    <xdr:to>
      <xdr:col>19</xdr:col>
      <xdr:colOff>185737</xdr:colOff>
      <xdr:row>3</xdr:row>
      <xdr:rowOff>66679</xdr:rowOff>
    </xdr:to>
    <xdr:sp macro="" textlink="">
      <xdr:nvSpPr>
        <xdr:cNvPr id="4" name="剪去同側角落矩形 3"/>
        <xdr:cNvSpPr/>
      </xdr:nvSpPr>
      <xdr:spPr>
        <a:xfrm rot="5400000">
          <a:off x="7834787" y="659609"/>
          <a:ext cx="265750" cy="240030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7</xdr:col>
      <xdr:colOff>400049</xdr:colOff>
      <xdr:row>35</xdr:row>
      <xdr:rowOff>76200</xdr:rowOff>
    </xdr:from>
    <xdr:to>
      <xdr:col>8</xdr:col>
      <xdr:colOff>200024</xdr:colOff>
      <xdr:row>35</xdr:row>
      <xdr:rowOff>342900</xdr:rowOff>
    </xdr:to>
    <xdr:sp macro="" textlink="">
      <xdr:nvSpPr>
        <xdr:cNvPr id="5" name="剪去同側角落矩形 4"/>
        <xdr:cNvSpPr/>
      </xdr:nvSpPr>
      <xdr:spPr>
        <a:xfrm rot="16200000">
          <a:off x="3957637" y="8939212"/>
          <a:ext cx="266700" cy="23431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8</xdr:col>
      <xdr:colOff>400049</xdr:colOff>
      <xdr:row>35</xdr:row>
      <xdr:rowOff>76201</xdr:rowOff>
    </xdr:from>
    <xdr:to>
      <xdr:col>9</xdr:col>
      <xdr:colOff>28574</xdr:colOff>
      <xdr:row>35</xdr:row>
      <xdr:rowOff>338141</xdr:rowOff>
    </xdr:to>
    <xdr:sp macro="" textlink="">
      <xdr:nvSpPr>
        <xdr:cNvPr id="6" name="剪去同側角落矩形 5"/>
        <xdr:cNvSpPr/>
      </xdr:nvSpPr>
      <xdr:spPr>
        <a:xfrm rot="5400000">
          <a:off x="4396262" y="8934928"/>
          <a:ext cx="26194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223837</xdr:colOff>
      <xdr:row>13</xdr:row>
      <xdr:rowOff>1057275</xdr:rowOff>
    </xdr:from>
    <xdr:to>
      <xdr:col>3</xdr:col>
      <xdr:colOff>138112</xdr:colOff>
      <xdr:row>14</xdr:row>
      <xdr:rowOff>219073</xdr:rowOff>
    </xdr:to>
    <xdr:sp macro="" textlink="">
      <xdr:nvSpPr>
        <xdr:cNvPr id="7" name="剪去同側角落矩形 6"/>
        <xdr:cNvSpPr/>
      </xdr:nvSpPr>
      <xdr:spPr>
        <a:xfrm rot="10800000">
          <a:off x="1008697" y="4044315"/>
          <a:ext cx="264795" cy="419098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226217</xdr:colOff>
      <xdr:row>12</xdr:row>
      <xdr:rowOff>104775</xdr:rowOff>
    </xdr:from>
    <xdr:to>
      <xdr:col>3</xdr:col>
      <xdr:colOff>135732</xdr:colOff>
      <xdr:row>13</xdr:row>
      <xdr:rowOff>202408</xdr:rowOff>
    </xdr:to>
    <xdr:sp macro="" textlink="">
      <xdr:nvSpPr>
        <xdr:cNvPr id="8" name="剪去同側角落矩形 7"/>
        <xdr:cNvSpPr/>
      </xdr:nvSpPr>
      <xdr:spPr>
        <a:xfrm>
          <a:off x="1011077" y="2825115"/>
          <a:ext cx="260035" cy="364333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40</xdr:col>
      <xdr:colOff>123825</xdr:colOff>
      <xdr:row>13</xdr:row>
      <xdr:rowOff>1057275</xdr:rowOff>
    </xdr:from>
    <xdr:to>
      <xdr:col>41</xdr:col>
      <xdr:colOff>133350</xdr:colOff>
      <xdr:row>14</xdr:row>
      <xdr:rowOff>104775</xdr:rowOff>
    </xdr:to>
    <xdr:sp macro="" textlink="">
      <xdr:nvSpPr>
        <xdr:cNvPr id="9" name="橢圓 8"/>
        <xdr:cNvSpPr/>
      </xdr:nvSpPr>
      <xdr:spPr>
        <a:xfrm>
          <a:off x="16087725" y="4044315"/>
          <a:ext cx="306705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19</xdr:col>
      <xdr:colOff>180976</xdr:colOff>
      <xdr:row>20</xdr:row>
      <xdr:rowOff>47626</xdr:rowOff>
    </xdr:from>
    <xdr:to>
      <xdr:col>22</xdr:col>
      <xdr:colOff>285751</xdr:colOff>
      <xdr:row>28</xdr:row>
      <xdr:rowOff>123826</xdr:rowOff>
    </xdr:to>
    <xdr:sp macro="" textlink="">
      <xdr:nvSpPr>
        <xdr:cNvPr id="10" name="橢圓 9"/>
        <xdr:cNvSpPr/>
      </xdr:nvSpPr>
      <xdr:spPr>
        <a:xfrm>
          <a:off x="8082916" y="5617846"/>
          <a:ext cx="1849755" cy="18821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69521</xdr:colOff>
      <xdr:row>28</xdr:row>
      <xdr:rowOff>80631</xdr:rowOff>
    </xdr:from>
    <xdr:to>
      <xdr:col>19</xdr:col>
      <xdr:colOff>202871</xdr:colOff>
      <xdr:row>29</xdr:row>
      <xdr:rowOff>120494</xdr:rowOff>
    </xdr:to>
    <xdr:sp macro="" textlink="">
      <xdr:nvSpPr>
        <xdr:cNvPr id="11" name="圓角化單一角落矩形 10"/>
        <xdr:cNvSpPr/>
      </xdr:nvSpPr>
      <xdr:spPr>
        <a:xfrm rot="2808559">
          <a:off x="7648634" y="7253838"/>
          <a:ext cx="253223" cy="659130"/>
        </a:xfrm>
        <a:prstGeom prst="round1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15</xdr:col>
      <xdr:colOff>133350</xdr:colOff>
      <xdr:row>28</xdr:row>
      <xdr:rowOff>200024</xdr:rowOff>
    </xdr:from>
    <xdr:to>
      <xdr:col>18</xdr:col>
      <xdr:colOff>190500</xdr:colOff>
      <xdr:row>32</xdr:row>
      <xdr:rowOff>76199</xdr:rowOff>
    </xdr:to>
    <xdr:sp macro="" textlink="">
      <xdr:nvSpPr>
        <xdr:cNvPr id="12" name="橢圓 11"/>
        <xdr:cNvSpPr/>
      </xdr:nvSpPr>
      <xdr:spPr>
        <a:xfrm>
          <a:off x="7052310" y="7576184"/>
          <a:ext cx="742950" cy="71437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47625</xdr:colOff>
      <xdr:row>28</xdr:row>
      <xdr:rowOff>200024</xdr:rowOff>
    </xdr:from>
    <xdr:to>
      <xdr:col>17</xdr:col>
      <xdr:colOff>47625</xdr:colOff>
      <xdr:row>32</xdr:row>
      <xdr:rowOff>76199</xdr:rowOff>
    </xdr:to>
    <xdr:cxnSp macro="">
      <xdr:nvCxnSpPr>
        <xdr:cNvPr id="13" name="直線接點 12"/>
        <xdr:cNvCxnSpPr>
          <a:stCxn id="12" idx="0"/>
          <a:endCxn id="12" idx="4"/>
        </xdr:cNvCxnSpPr>
      </xdr:nvCxnSpPr>
      <xdr:spPr>
        <a:xfrm>
          <a:off x="7423785" y="7576184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30</xdr:row>
      <xdr:rowOff>138112</xdr:rowOff>
    </xdr:from>
    <xdr:to>
      <xdr:col>18</xdr:col>
      <xdr:colOff>190500</xdr:colOff>
      <xdr:row>30</xdr:row>
      <xdr:rowOff>138112</xdr:rowOff>
    </xdr:to>
    <xdr:cxnSp macro="">
      <xdr:nvCxnSpPr>
        <xdr:cNvPr id="14" name="直線接點 13"/>
        <xdr:cNvCxnSpPr>
          <a:stCxn id="12" idx="2"/>
          <a:endCxn id="12" idx="6"/>
        </xdr:cNvCxnSpPr>
      </xdr:nvCxnSpPr>
      <xdr:spPr>
        <a:xfrm>
          <a:off x="7052310" y="7933372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15</xdr:row>
      <xdr:rowOff>161925</xdr:rowOff>
    </xdr:from>
    <xdr:to>
      <xdr:col>0</xdr:col>
      <xdr:colOff>314325</xdr:colOff>
      <xdr:row>19</xdr:row>
      <xdr:rowOff>161925</xdr:rowOff>
    </xdr:to>
    <xdr:sp macro="" textlink="">
      <xdr:nvSpPr>
        <xdr:cNvPr id="15" name="向下箭號 14"/>
        <xdr:cNvSpPr/>
      </xdr:nvSpPr>
      <xdr:spPr>
        <a:xfrm>
          <a:off x="209550" y="4672965"/>
          <a:ext cx="104775" cy="8458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0</xdr:col>
      <xdr:colOff>180974</xdr:colOff>
      <xdr:row>7</xdr:row>
      <xdr:rowOff>104775</xdr:rowOff>
    </xdr:from>
    <xdr:to>
      <xdr:col>0</xdr:col>
      <xdr:colOff>304799</xdr:colOff>
      <xdr:row>11</xdr:row>
      <xdr:rowOff>104775</xdr:rowOff>
    </xdr:to>
    <xdr:sp macro="" textlink="">
      <xdr:nvSpPr>
        <xdr:cNvPr id="16" name="向下箭號 15"/>
        <xdr:cNvSpPr/>
      </xdr:nvSpPr>
      <xdr:spPr>
        <a:xfrm rot="10800000">
          <a:off x="180974" y="1773555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257174</xdr:colOff>
      <xdr:row>7</xdr:row>
      <xdr:rowOff>190500</xdr:rowOff>
    </xdr:from>
    <xdr:to>
      <xdr:col>44</xdr:col>
      <xdr:colOff>380999</xdr:colOff>
      <xdr:row>11</xdr:row>
      <xdr:rowOff>190500</xdr:rowOff>
    </xdr:to>
    <xdr:sp macro="" textlink="">
      <xdr:nvSpPr>
        <xdr:cNvPr id="17" name="向下箭號 16"/>
        <xdr:cNvSpPr/>
      </xdr:nvSpPr>
      <xdr:spPr>
        <a:xfrm rot="10800000">
          <a:off x="17226914" y="1859280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285750</xdr:colOff>
      <xdr:row>16</xdr:row>
      <xdr:rowOff>38100</xdr:rowOff>
    </xdr:from>
    <xdr:to>
      <xdr:col>44</xdr:col>
      <xdr:colOff>390525</xdr:colOff>
      <xdr:row>20</xdr:row>
      <xdr:rowOff>38100</xdr:rowOff>
    </xdr:to>
    <xdr:sp macro="" textlink="">
      <xdr:nvSpPr>
        <xdr:cNvPr id="18" name="向下箭號 17"/>
        <xdr:cNvSpPr/>
      </xdr:nvSpPr>
      <xdr:spPr>
        <a:xfrm>
          <a:off x="17255490" y="4762500"/>
          <a:ext cx="104775" cy="8458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180975</xdr:rowOff>
    </xdr:from>
    <xdr:to>
      <xdr:col>41</xdr:col>
      <xdr:colOff>114300</xdr:colOff>
      <xdr:row>13</xdr:row>
      <xdr:rowOff>219075</xdr:rowOff>
    </xdr:to>
    <xdr:sp macro="" textlink="">
      <xdr:nvSpPr>
        <xdr:cNvPr id="2" name="橢圓 1"/>
        <xdr:cNvSpPr/>
      </xdr:nvSpPr>
      <xdr:spPr>
        <a:xfrm>
          <a:off x="16068675" y="2901315"/>
          <a:ext cx="306705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33337</xdr:colOff>
      <xdr:row>2</xdr:row>
      <xdr:rowOff>14288</xdr:rowOff>
    </xdr:from>
    <xdr:to>
      <xdr:col>18</xdr:col>
      <xdr:colOff>42862</xdr:colOff>
      <xdr:row>3</xdr:row>
      <xdr:rowOff>71438</xdr:rowOff>
    </xdr:to>
    <xdr:sp macro="" textlink="">
      <xdr:nvSpPr>
        <xdr:cNvPr id="3" name="剪去同側角落矩形 2"/>
        <xdr:cNvSpPr/>
      </xdr:nvSpPr>
      <xdr:spPr>
        <a:xfrm rot="16200000">
          <a:off x="7393305" y="662940"/>
          <a:ext cx="27051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18</xdr:col>
      <xdr:colOff>242887</xdr:colOff>
      <xdr:row>2</xdr:row>
      <xdr:rowOff>14289</xdr:rowOff>
    </xdr:from>
    <xdr:to>
      <xdr:col>19</xdr:col>
      <xdr:colOff>185737</xdr:colOff>
      <xdr:row>3</xdr:row>
      <xdr:rowOff>66679</xdr:rowOff>
    </xdr:to>
    <xdr:sp macro="" textlink="">
      <xdr:nvSpPr>
        <xdr:cNvPr id="4" name="剪去同側角落矩形 3"/>
        <xdr:cNvSpPr/>
      </xdr:nvSpPr>
      <xdr:spPr>
        <a:xfrm rot="5400000">
          <a:off x="7834787" y="659609"/>
          <a:ext cx="265750" cy="240030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7</xdr:col>
      <xdr:colOff>400049</xdr:colOff>
      <xdr:row>35</xdr:row>
      <xdr:rowOff>76200</xdr:rowOff>
    </xdr:from>
    <xdr:to>
      <xdr:col>8</xdr:col>
      <xdr:colOff>200024</xdr:colOff>
      <xdr:row>35</xdr:row>
      <xdr:rowOff>342900</xdr:rowOff>
    </xdr:to>
    <xdr:sp macro="" textlink="">
      <xdr:nvSpPr>
        <xdr:cNvPr id="5" name="剪去同側角落矩形 4"/>
        <xdr:cNvSpPr/>
      </xdr:nvSpPr>
      <xdr:spPr>
        <a:xfrm rot="16200000">
          <a:off x="3957637" y="8939212"/>
          <a:ext cx="266700" cy="23431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8</xdr:col>
      <xdr:colOff>400049</xdr:colOff>
      <xdr:row>35</xdr:row>
      <xdr:rowOff>76201</xdr:rowOff>
    </xdr:from>
    <xdr:to>
      <xdr:col>9</xdr:col>
      <xdr:colOff>28574</xdr:colOff>
      <xdr:row>35</xdr:row>
      <xdr:rowOff>338141</xdr:rowOff>
    </xdr:to>
    <xdr:sp macro="" textlink="">
      <xdr:nvSpPr>
        <xdr:cNvPr id="6" name="剪去同側角落矩形 5"/>
        <xdr:cNvSpPr/>
      </xdr:nvSpPr>
      <xdr:spPr>
        <a:xfrm rot="5400000">
          <a:off x="4396262" y="8934928"/>
          <a:ext cx="26194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223837</xdr:colOff>
      <xdr:row>13</xdr:row>
      <xdr:rowOff>1057275</xdr:rowOff>
    </xdr:from>
    <xdr:to>
      <xdr:col>3</xdr:col>
      <xdr:colOff>138112</xdr:colOff>
      <xdr:row>14</xdr:row>
      <xdr:rowOff>219073</xdr:rowOff>
    </xdr:to>
    <xdr:sp macro="" textlink="">
      <xdr:nvSpPr>
        <xdr:cNvPr id="7" name="剪去同側角落矩形 6"/>
        <xdr:cNvSpPr/>
      </xdr:nvSpPr>
      <xdr:spPr>
        <a:xfrm rot="10800000">
          <a:off x="1008697" y="4044315"/>
          <a:ext cx="264795" cy="419098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226217</xdr:colOff>
      <xdr:row>12</xdr:row>
      <xdr:rowOff>104775</xdr:rowOff>
    </xdr:from>
    <xdr:to>
      <xdr:col>3</xdr:col>
      <xdr:colOff>135732</xdr:colOff>
      <xdr:row>13</xdr:row>
      <xdr:rowOff>202408</xdr:rowOff>
    </xdr:to>
    <xdr:sp macro="" textlink="">
      <xdr:nvSpPr>
        <xdr:cNvPr id="8" name="剪去同側角落矩形 7"/>
        <xdr:cNvSpPr/>
      </xdr:nvSpPr>
      <xdr:spPr>
        <a:xfrm>
          <a:off x="1011077" y="2825115"/>
          <a:ext cx="260035" cy="364333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40</xdr:col>
      <xdr:colOff>123825</xdr:colOff>
      <xdr:row>13</xdr:row>
      <xdr:rowOff>1057275</xdr:rowOff>
    </xdr:from>
    <xdr:to>
      <xdr:col>41</xdr:col>
      <xdr:colOff>133350</xdr:colOff>
      <xdr:row>14</xdr:row>
      <xdr:rowOff>104775</xdr:rowOff>
    </xdr:to>
    <xdr:sp macro="" textlink="">
      <xdr:nvSpPr>
        <xdr:cNvPr id="9" name="橢圓 8"/>
        <xdr:cNvSpPr/>
      </xdr:nvSpPr>
      <xdr:spPr>
        <a:xfrm>
          <a:off x="16087725" y="4044315"/>
          <a:ext cx="306705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19</xdr:col>
      <xdr:colOff>180976</xdr:colOff>
      <xdr:row>20</xdr:row>
      <xdr:rowOff>47626</xdr:rowOff>
    </xdr:from>
    <xdr:to>
      <xdr:col>22</xdr:col>
      <xdr:colOff>285751</xdr:colOff>
      <xdr:row>28</xdr:row>
      <xdr:rowOff>123826</xdr:rowOff>
    </xdr:to>
    <xdr:sp macro="" textlink="">
      <xdr:nvSpPr>
        <xdr:cNvPr id="10" name="橢圓 9"/>
        <xdr:cNvSpPr/>
      </xdr:nvSpPr>
      <xdr:spPr>
        <a:xfrm>
          <a:off x="8082916" y="5617846"/>
          <a:ext cx="1849755" cy="18821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69521</xdr:colOff>
      <xdr:row>28</xdr:row>
      <xdr:rowOff>80631</xdr:rowOff>
    </xdr:from>
    <xdr:to>
      <xdr:col>19</xdr:col>
      <xdr:colOff>202871</xdr:colOff>
      <xdr:row>29</xdr:row>
      <xdr:rowOff>120494</xdr:rowOff>
    </xdr:to>
    <xdr:sp macro="" textlink="">
      <xdr:nvSpPr>
        <xdr:cNvPr id="11" name="圓角化單一角落矩形 10"/>
        <xdr:cNvSpPr/>
      </xdr:nvSpPr>
      <xdr:spPr>
        <a:xfrm rot="2808559">
          <a:off x="7648634" y="7253838"/>
          <a:ext cx="253223" cy="659130"/>
        </a:xfrm>
        <a:prstGeom prst="round1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15</xdr:col>
      <xdr:colOff>133350</xdr:colOff>
      <xdr:row>28</xdr:row>
      <xdr:rowOff>200024</xdr:rowOff>
    </xdr:from>
    <xdr:to>
      <xdr:col>18</xdr:col>
      <xdr:colOff>190500</xdr:colOff>
      <xdr:row>32</xdr:row>
      <xdr:rowOff>76199</xdr:rowOff>
    </xdr:to>
    <xdr:sp macro="" textlink="">
      <xdr:nvSpPr>
        <xdr:cNvPr id="12" name="橢圓 11"/>
        <xdr:cNvSpPr/>
      </xdr:nvSpPr>
      <xdr:spPr>
        <a:xfrm>
          <a:off x="7052310" y="7576184"/>
          <a:ext cx="742950" cy="71437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47625</xdr:colOff>
      <xdr:row>28</xdr:row>
      <xdr:rowOff>200024</xdr:rowOff>
    </xdr:from>
    <xdr:to>
      <xdr:col>17</xdr:col>
      <xdr:colOff>47625</xdr:colOff>
      <xdr:row>32</xdr:row>
      <xdr:rowOff>76199</xdr:rowOff>
    </xdr:to>
    <xdr:cxnSp macro="">
      <xdr:nvCxnSpPr>
        <xdr:cNvPr id="13" name="直線接點 12"/>
        <xdr:cNvCxnSpPr>
          <a:stCxn id="12" idx="0"/>
          <a:endCxn id="12" idx="4"/>
        </xdr:cNvCxnSpPr>
      </xdr:nvCxnSpPr>
      <xdr:spPr>
        <a:xfrm>
          <a:off x="7423785" y="7576184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30</xdr:row>
      <xdr:rowOff>138112</xdr:rowOff>
    </xdr:from>
    <xdr:to>
      <xdr:col>18</xdr:col>
      <xdr:colOff>190500</xdr:colOff>
      <xdr:row>30</xdr:row>
      <xdr:rowOff>138112</xdr:rowOff>
    </xdr:to>
    <xdr:cxnSp macro="">
      <xdr:nvCxnSpPr>
        <xdr:cNvPr id="14" name="直線接點 13"/>
        <xdr:cNvCxnSpPr>
          <a:stCxn id="12" idx="2"/>
          <a:endCxn id="12" idx="6"/>
        </xdr:cNvCxnSpPr>
      </xdr:nvCxnSpPr>
      <xdr:spPr>
        <a:xfrm>
          <a:off x="7052310" y="7933372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15</xdr:row>
      <xdr:rowOff>161925</xdr:rowOff>
    </xdr:from>
    <xdr:to>
      <xdr:col>0</xdr:col>
      <xdr:colOff>314325</xdr:colOff>
      <xdr:row>19</xdr:row>
      <xdr:rowOff>161925</xdr:rowOff>
    </xdr:to>
    <xdr:sp macro="" textlink="">
      <xdr:nvSpPr>
        <xdr:cNvPr id="15" name="向下箭號 14"/>
        <xdr:cNvSpPr/>
      </xdr:nvSpPr>
      <xdr:spPr>
        <a:xfrm>
          <a:off x="209550" y="4672965"/>
          <a:ext cx="104775" cy="8458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0</xdr:col>
      <xdr:colOff>180974</xdr:colOff>
      <xdr:row>7</xdr:row>
      <xdr:rowOff>104775</xdr:rowOff>
    </xdr:from>
    <xdr:to>
      <xdr:col>0</xdr:col>
      <xdr:colOff>304799</xdr:colOff>
      <xdr:row>11</xdr:row>
      <xdr:rowOff>104775</xdr:rowOff>
    </xdr:to>
    <xdr:sp macro="" textlink="">
      <xdr:nvSpPr>
        <xdr:cNvPr id="16" name="向下箭號 15"/>
        <xdr:cNvSpPr/>
      </xdr:nvSpPr>
      <xdr:spPr>
        <a:xfrm rot="10800000">
          <a:off x="180974" y="1773555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257174</xdr:colOff>
      <xdr:row>7</xdr:row>
      <xdr:rowOff>190500</xdr:rowOff>
    </xdr:from>
    <xdr:to>
      <xdr:col>44</xdr:col>
      <xdr:colOff>380999</xdr:colOff>
      <xdr:row>11</xdr:row>
      <xdr:rowOff>190500</xdr:rowOff>
    </xdr:to>
    <xdr:sp macro="" textlink="">
      <xdr:nvSpPr>
        <xdr:cNvPr id="17" name="向下箭號 16"/>
        <xdr:cNvSpPr/>
      </xdr:nvSpPr>
      <xdr:spPr>
        <a:xfrm rot="10800000">
          <a:off x="17226914" y="1859280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285750</xdr:colOff>
      <xdr:row>16</xdr:row>
      <xdr:rowOff>38100</xdr:rowOff>
    </xdr:from>
    <xdr:to>
      <xdr:col>44</xdr:col>
      <xdr:colOff>390525</xdr:colOff>
      <xdr:row>20</xdr:row>
      <xdr:rowOff>38100</xdr:rowOff>
    </xdr:to>
    <xdr:sp macro="" textlink="">
      <xdr:nvSpPr>
        <xdr:cNvPr id="18" name="向下箭號 17"/>
        <xdr:cNvSpPr/>
      </xdr:nvSpPr>
      <xdr:spPr>
        <a:xfrm>
          <a:off x="17255490" y="4762500"/>
          <a:ext cx="104775" cy="8458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20</xdr:col>
      <xdr:colOff>666750</xdr:colOff>
      <xdr:row>19</xdr:row>
      <xdr:rowOff>200024</xdr:rowOff>
    </xdr:from>
    <xdr:to>
      <xdr:col>21</xdr:col>
      <xdr:colOff>228600</xdr:colOff>
      <xdr:row>22</xdr:row>
      <xdr:rowOff>142874</xdr:rowOff>
    </xdr:to>
    <xdr:sp macro="" textlink="">
      <xdr:nvSpPr>
        <xdr:cNvPr id="19" name="矩形 18" descr="樓梯"/>
        <xdr:cNvSpPr/>
      </xdr:nvSpPr>
      <xdr:spPr>
        <a:xfrm>
          <a:off x="8865870" y="5556884"/>
          <a:ext cx="285750" cy="590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oneCellAnchor>
    <xdr:from>
      <xdr:col>20</xdr:col>
      <xdr:colOff>609600</xdr:colOff>
      <xdr:row>20</xdr:row>
      <xdr:rowOff>28575</xdr:rowOff>
    </xdr:from>
    <xdr:ext cx="385555" cy="458715"/>
    <xdr:sp macro="" textlink="">
      <xdr:nvSpPr>
        <xdr:cNvPr id="20" name="文字方塊 19"/>
        <xdr:cNvSpPr txBox="1"/>
      </xdr:nvSpPr>
      <xdr:spPr>
        <a:xfrm>
          <a:off x="8808720" y="5598795"/>
          <a:ext cx="385555" cy="458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zh-TW" altLang="en-US" sz="1100"/>
            <a:t>樓梯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180975</xdr:rowOff>
    </xdr:from>
    <xdr:to>
      <xdr:col>41</xdr:col>
      <xdr:colOff>114300</xdr:colOff>
      <xdr:row>13</xdr:row>
      <xdr:rowOff>219075</xdr:rowOff>
    </xdr:to>
    <xdr:sp macro="" textlink="">
      <xdr:nvSpPr>
        <xdr:cNvPr id="2" name="橢圓 1"/>
        <xdr:cNvSpPr/>
      </xdr:nvSpPr>
      <xdr:spPr>
        <a:xfrm>
          <a:off x="16068675" y="2901315"/>
          <a:ext cx="306705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33337</xdr:colOff>
      <xdr:row>2</xdr:row>
      <xdr:rowOff>14288</xdr:rowOff>
    </xdr:from>
    <xdr:to>
      <xdr:col>18</xdr:col>
      <xdr:colOff>42862</xdr:colOff>
      <xdr:row>3</xdr:row>
      <xdr:rowOff>71438</xdr:rowOff>
    </xdr:to>
    <xdr:sp macro="" textlink="">
      <xdr:nvSpPr>
        <xdr:cNvPr id="3" name="剪去同側角落矩形 2"/>
        <xdr:cNvSpPr/>
      </xdr:nvSpPr>
      <xdr:spPr>
        <a:xfrm rot="16200000">
          <a:off x="7393305" y="662940"/>
          <a:ext cx="27051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18</xdr:col>
      <xdr:colOff>242887</xdr:colOff>
      <xdr:row>2</xdr:row>
      <xdr:rowOff>14289</xdr:rowOff>
    </xdr:from>
    <xdr:to>
      <xdr:col>19</xdr:col>
      <xdr:colOff>185737</xdr:colOff>
      <xdr:row>3</xdr:row>
      <xdr:rowOff>66679</xdr:rowOff>
    </xdr:to>
    <xdr:sp macro="" textlink="">
      <xdr:nvSpPr>
        <xdr:cNvPr id="4" name="剪去同側角落矩形 3"/>
        <xdr:cNvSpPr/>
      </xdr:nvSpPr>
      <xdr:spPr>
        <a:xfrm rot="5400000">
          <a:off x="7834787" y="659609"/>
          <a:ext cx="265750" cy="240030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7</xdr:col>
      <xdr:colOff>400049</xdr:colOff>
      <xdr:row>35</xdr:row>
      <xdr:rowOff>76200</xdr:rowOff>
    </xdr:from>
    <xdr:to>
      <xdr:col>8</xdr:col>
      <xdr:colOff>200024</xdr:colOff>
      <xdr:row>35</xdr:row>
      <xdr:rowOff>342900</xdr:rowOff>
    </xdr:to>
    <xdr:sp macro="" textlink="">
      <xdr:nvSpPr>
        <xdr:cNvPr id="5" name="剪去同側角落矩形 4"/>
        <xdr:cNvSpPr/>
      </xdr:nvSpPr>
      <xdr:spPr>
        <a:xfrm rot="16200000">
          <a:off x="3957637" y="8923972"/>
          <a:ext cx="266700" cy="23431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8</xdr:col>
      <xdr:colOff>400049</xdr:colOff>
      <xdr:row>35</xdr:row>
      <xdr:rowOff>76201</xdr:rowOff>
    </xdr:from>
    <xdr:to>
      <xdr:col>9</xdr:col>
      <xdr:colOff>28574</xdr:colOff>
      <xdr:row>35</xdr:row>
      <xdr:rowOff>338141</xdr:rowOff>
    </xdr:to>
    <xdr:sp macro="" textlink="">
      <xdr:nvSpPr>
        <xdr:cNvPr id="6" name="剪去同側角落矩形 5"/>
        <xdr:cNvSpPr/>
      </xdr:nvSpPr>
      <xdr:spPr>
        <a:xfrm rot="5400000">
          <a:off x="4396262" y="8919688"/>
          <a:ext cx="261940" cy="2381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223837</xdr:colOff>
      <xdr:row>13</xdr:row>
      <xdr:rowOff>1057275</xdr:rowOff>
    </xdr:from>
    <xdr:to>
      <xdr:col>3</xdr:col>
      <xdr:colOff>138112</xdr:colOff>
      <xdr:row>14</xdr:row>
      <xdr:rowOff>219073</xdr:rowOff>
    </xdr:to>
    <xdr:sp macro="" textlink="">
      <xdr:nvSpPr>
        <xdr:cNvPr id="7" name="剪去同側角落矩形 6"/>
        <xdr:cNvSpPr/>
      </xdr:nvSpPr>
      <xdr:spPr>
        <a:xfrm rot="10800000">
          <a:off x="1008697" y="4044315"/>
          <a:ext cx="264795" cy="419098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226217</xdr:colOff>
      <xdr:row>12</xdr:row>
      <xdr:rowOff>104775</xdr:rowOff>
    </xdr:from>
    <xdr:to>
      <xdr:col>3</xdr:col>
      <xdr:colOff>135732</xdr:colOff>
      <xdr:row>13</xdr:row>
      <xdr:rowOff>202408</xdr:rowOff>
    </xdr:to>
    <xdr:sp macro="" textlink="">
      <xdr:nvSpPr>
        <xdr:cNvPr id="8" name="剪去同側角落矩形 7"/>
        <xdr:cNvSpPr/>
      </xdr:nvSpPr>
      <xdr:spPr>
        <a:xfrm>
          <a:off x="1011077" y="2825115"/>
          <a:ext cx="260035" cy="364333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40</xdr:col>
      <xdr:colOff>123825</xdr:colOff>
      <xdr:row>13</xdr:row>
      <xdr:rowOff>1057275</xdr:rowOff>
    </xdr:from>
    <xdr:to>
      <xdr:col>41</xdr:col>
      <xdr:colOff>133350</xdr:colOff>
      <xdr:row>14</xdr:row>
      <xdr:rowOff>104775</xdr:rowOff>
    </xdr:to>
    <xdr:sp macro="" textlink="">
      <xdr:nvSpPr>
        <xdr:cNvPr id="9" name="橢圓 8"/>
        <xdr:cNvSpPr/>
      </xdr:nvSpPr>
      <xdr:spPr>
        <a:xfrm>
          <a:off x="16087725" y="4044315"/>
          <a:ext cx="306705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19</xdr:col>
      <xdr:colOff>180976</xdr:colOff>
      <xdr:row>20</xdr:row>
      <xdr:rowOff>47626</xdr:rowOff>
    </xdr:from>
    <xdr:to>
      <xdr:col>22</xdr:col>
      <xdr:colOff>285751</xdr:colOff>
      <xdr:row>28</xdr:row>
      <xdr:rowOff>123826</xdr:rowOff>
    </xdr:to>
    <xdr:sp macro="" textlink="">
      <xdr:nvSpPr>
        <xdr:cNvPr id="10" name="橢圓 9"/>
        <xdr:cNvSpPr/>
      </xdr:nvSpPr>
      <xdr:spPr>
        <a:xfrm>
          <a:off x="8082916" y="5617846"/>
          <a:ext cx="1849755" cy="1866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69521</xdr:colOff>
      <xdr:row>28</xdr:row>
      <xdr:rowOff>80631</xdr:rowOff>
    </xdr:from>
    <xdr:to>
      <xdr:col>19</xdr:col>
      <xdr:colOff>202871</xdr:colOff>
      <xdr:row>29</xdr:row>
      <xdr:rowOff>120494</xdr:rowOff>
    </xdr:to>
    <xdr:sp macro="" textlink="">
      <xdr:nvSpPr>
        <xdr:cNvPr id="11" name="圓角化單一角落矩形 10"/>
        <xdr:cNvSpPr/>
      </xdr:nvSpPr>
      <xdr:spPr>
        <a:xfrm rot="2808559">
          <a:off x="7648634" y="7238598"/>
          <a:ext cx="253223" cy="659130"/>
        </a:xfrm>
        <a:prstGeom prst="round1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15</xdr:col>
      <xdr:colOff>133350</xdr:colOff>
      <xdr:row>28</xdr:row>
      <xdr:rowOff>200024</xdr:rowOff>
    </xdr:from>
    <xdr:to>
      <xdr:col>18</xdr:col>
      <xdr:colOff>190500</xdr:colOff>
      <xdr:row>32</xdr:row>
      <xdr:rowOff>76199</xdr:rowOff>
    </xdr:to>
    <xdr:sp macro="" textlink="">
      <xdr:nvSpPr>
        <xdr:cNvPr id="12" name="橢圓 11"/>
        <xdr:cNvSpPr/>
      </xdr:nvSpPr>
      <xdr:spPr>
        <a:xfrm>
          <a:off x="7052310" y="7560944"/>
          <a:ext cx="742950" cy="71437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47625</xdr:colOff>
      <xdr:row>28</xdr:row>
      <xdr:rowOff>200024</xdr:rowOff>
    </xdr:from>
    <xdr:to>
      <xdr:col>17</xdr:col>
      <xdr:colOff>47625</xdr:colOff>
      <xdr:row>32</xdr:row>
      <xdr:rowOff>76199</xdr:rowOff>
    </xdr:to>
    <xdr:cxnSp macro="">
      <xdr:nvCxnSpPr>
        <xdr:cNvPr id="13" name="直線接點 12"/>
        <xdr:cNvCxnSpPr>
          <a:stCxn id="12" idx="0"/>
          <a:endCxn id="12" idx="4"/>
        </xdr:cNvCxnSpPr>
      </xdr:nvCxnSpPr>
      <xdr:spPr>
        <a:xfrm>
          <a:off x="7423785" y="7560944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30</xdr:row>
      <xdr:rowOff>138112</xdr:rowOff>
    </xdr:from>
    <xdr:to>
      <xdr:col>18</xdr:col>
      <xdr:colOff>190500</xdr:colOff>
      <xdr:row>30</xdr:row>
      <xdr:rowOff>138112</xdr:rowOff>
    </xdr:to>
    <xdr:cxnSp macro="">
      <xdr:nvCxnSpPr>
        <xdr:cNvPr id="14" name="直線接點 13"/>
        <xdr:cNvCxnSpPr>
          <a:stCxn id="12" idx="2"/>
          <a:endCxn id="12" idx="6"/>
        </xdr:cNvCxnSpPr>
      </xdr:nvCxnSpPr>
      <xdr:spPr>
        <a:xfrm>
          <a:off x="7052310" y="7918132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15</xdr:row>
      <xdr:rowOff>161925</xdr:rowOff>
    </xdr:from>
    <xdr:to>
      <xdr:col>0</xdr:col>
      <xdr:colOff>314325</xdr:colOff>
      <xdr:row>19</xdr:row>
      <xdr:rowOff>161925</xdr:rowOff>
    </xdr:to>
    <xdr:sp macro="" textlink="">
      <xdr:nvSpPr>
        <xdr:cNvPr id="15" name="向下箭號 14"/>
        <xdr:cNvSpPr/>
      </xdr:nvSpPr>
      <xdr:spPr>
        <a:xfrm>
          <a:off x="209550" y="4672965"/>
          <a:ext cx="104775" cy="8458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0</xdr:col>
      <xdr:colOff>180974</xdr:colOff>
      <xdr:row>7</xdr:row>
      <xdr:rowOff>104775</xdr:rowOff>
    </xdr:from>
    <xdr:to>
      <xdr:col>0</xdr:col>
      <xdr:colOff>304799</xdr:colOff>
      <xdr:row>11</xdr:row>
      <xdr:rowOff>104775</xdr:rowOff>
    </xdr:to>
    <xdr:sp macro="" textlink="">
      <xdr:nvSpPr>
        <xdr:cNvPr id="16" name="向下箭號 15"/>
        <xdr:cNvSpPr/>
      </xdr:nvSpPr>
      <xdr:spPr>
        <a:xfrm rot="10800000">
          <a:off x="180974" y="1773555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257174</xdr:colOff>
      <xdr:row>7</xdr:row>
      <xdr:rowOff>190500</xdr:rowOff>
    </xdr:from>
    <xdr:to>
      <xdr:col>44</xdr:col>
      <xdr:colOff>380999</xdr:colOff>
      <xdr:row>11</xdr:row>
      <xdr:rowOff>190500</xdr:rowOff>
    </xdr:to>
    <xdr:sp macro="" textlink="">
      <xdr:nvSpPr>
        <xdr:cNvPr id="17" name="向下箭號 16"/>
        <xdr:cNvSpPr/>
      </xdr:nvSpPr>
      <xdr:spPr>
        <a:xfrm rot="10800000">
          <a:off x="17226914" y="1859280"/>
          <a:ext cx="123825" cy="838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285750</xdr:colOff>
      <xdr:row>16</xdr:row>
      <xdr:rowOff>38100</xdr:rowOff>
    </xdr:from>
    <xdr:to>
      <xdr:col>44</xdr:col>
      <xdr:colOff>390525</xdr:colOff>
      <xdr:row>20</xdr:row>
      <xdr:rowOff>38100</xdr:rowOff>
    </xdr:to>
    <xdr:sp macro="" textlink="">
      <xdr:nvSpPr>
        <xdr:cNvPr id="18" name="向下箭號 17"/>
        <xdr:cNvSpPr/>
      </xdr:nvSpPr>
      <xdr:spPr>
        <a:xfrm>
          <a:off x="17255490" y="4762500"/>
          <a:ext cx="104775" cy="8458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30480</xdr:rowOff>
    </xdr:from>
    <xdr:to>
      <xdr:col>17</xdr:col>
      <xdr:colOff>317085</xdr:colOff>
      <xdr:row>16</xdr:row>
      <xdr:rowOff>160020</xdr:rowOff>
    </xdr:to>
    <xdr:sp macro="" textlink="">
      <xdr:nvSpPr>
        <xdr:cNvPr id="6" name="橢圓 5"/>
        <xdr:cNvSpPr/>
      </xdr:nvSpPr>
      <xdr:spPr>
        <a:xfrm>
          <a:off x="4480560" y="1684020"/>
          <a:ext cx="1764885" cy="17830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12</xdr:col>
      <xdr:colOff>96191</xdr:colOff>
      <xdr:row>16</xdr:row>
      <xdr:rowOff>0</xdr:rowOff>
    </xdr:from>
    <xdr:to>
      <xdr:col>14</xdr:col>
      <xdr:colOff>280976</xdr:colOff>
      <xdr:row>17</xdr:row>
      <xdr:rowOff>43673</xdr:rowOff>
    </xdr:to>
    <xdr:sp macro="" textlink="">
      <xdr:nvSpPr>
        <xdr:cNvPr id="7" name="圓角化單一角落矩形 6"/>
        <xdr:cNvSpPr/>
      </xdr:nvSpPr>
      <xdr:spPr>
        <a:xfrm rot="2808559">
          <a:off x="3149977" y="3103174"/>
          <a:ext cx="249413" cy="657225"/>
        </a:xfrm>
        <a:prstGeom prst="round1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10</xdr:col>
      <xdr:colOff>175260</xdr:colOff>
      <xdr:row>16</xdr:row>
      <xdr:rowOff>119393</xdr:rowOff>
    </xdr:from>
    <xdr:to>
      <xdr:col>13</xdr:col>
      <xdr:colOff>209550</xdr:colOff>
      <xdr:row>20</xdr:row>
      <xdr:rowOff>56528</xdr:rowOff>
    </xdr:to>
    <xdr:sp macro="" textlink="">
      <xdr:nvSpPr>
        <xdr:cNvPr id="8" name="橢圓 7"/>
        <xdr:cNvSpPr/>
      </xdr:nvSpPr>
      <xdr:spPr>
        <a:xfrm>
          <a:off x="2552700" y="3426473"/>
          <a:ext cx="742950" cy="71437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12</xdr:col>
      <xdr:colOff>74295</xdr:colOff>
      <xdr:row>16</xdr:row>
      <xdr:rowOff>119393</xdr:rowOff>
    </xdr:from>
    <xdr:to>
      <xdr:col>12</xdr:col>
      <xdr:colOff>74295</xdr:colOff>
      <xdr:row>20</xdr:row>
      <xdr:rowOff>56528</xdr:rowOff>
    </xdr:to>
    <xdr:cxnSp macro="">
      <xdr:nvCxnSpPr>
        <xdr:cNvPr id="9" name="直線接點 8"/>
        <xdr:cNvCxnSpPr>
          <a:stCxn id="8" idx="0"/>
          <a:endCxn id="8" idx="4"/>
        </xdr:cNvCxnSpPr>
      </xdr:nvCxnSpPr>
      <xdr:spPr>
        <a:xfrm>
          <a:off x="2924175" y="3426473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18</xdr:row>
      <xdr:rowOff>80341</xdr:rowOff>
    </xdr:from>
    <xdr:to>
      <xdr:col>13</xdr:col>
      <xdr:colOff>209550</xdr:colOff>
      <xdr:row>18</xdr:row>
      <xdr:rowOff>80341</xdr:rowOff>
    </xdr:to>
    <xdr:cxnSp macro="">
      <xdr:nvCxnSpPr>
        <xdr:cNvPr id="10" name="直線接點 9"/>
        <xdr:cNvCxnSpPr>
          <a:stCxn id="8" idx="2"/>
          <a:endCxn id="8" idx="6"/>
        </xdr:cNvCxnSpPr>
      </xdr:nvCxnSpPr>
      <xdr:spPr>
        <a:xfrm>
          <a:off x="2552700" y="3783661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30480</xdr:rowOff>
    </xdr:from>
    <xdr:to>
      <xdr:col>17</xdr:col>
      <xdr:colOff>317085</xdr:colOff>
      <xdr:row>16</xdr:row>
      <xdr:rowOff>160020</xdr:rowOff>
    </xdr:to>
    <xdr:sp macro="" textlink="">
      <xdr:nvSpPr>
        <xdr:cNvPr id="2" name="橢圓 1"/>
        <xdr:cNvSpPr/>
      </xdr:nvSpPr>
      <xdr:spPr>
        <a:xfrm>
          <a:off x="3619500" y="1684020"/>
          <a:ext cx="1932525" cy="17830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12</xdr:col>
      <xdr:colOff>96191</xdr:colOff>
      <xdr:row>16</xdr:row>
      <xdr:rowOff>0</xdr:rowOff>
    </xdr:from>
    <xdr:to>
      <xdr:col>14</xdr:col>
      <xdr:colOff>280976</xdr:colOff>
      <xdr:row>17</xdr:row>
      <xdr:rowOff>43673</xdr:rowOff>
    </xdr:to>
    <xdr:sp macro="" textlink="">
      <xdr:nvSpPr>
        <xdr:cNvPr id="3" name="圓角化單一角落矩形 2"/>
        <xdr:cNvSpPr/>
      </xdr:nvSpPr>
      <xdr:spPr>
        <a:xfrm rot="2808559">
          <a:off x="3149977" y="3103174"/>
          <a:ext cx="249413" cy="657225"/>
        </a:xfrm>
        <a:prstGeom prst="round1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10</xdr:col>
      <xdr:colOff>175260</xdr:colOff>
      <xdr:row>16</xdr:row>
      <xdr:rowOff>119393</xdr:rowOff>
    </xdr:from>
    <xdr:to>
      <xdr:col>13</xdr:col>
      <xdr:colOff>209550</xdr:colOff>
      <xdr:row>20</xdr:row>
      <xdr:rowOff>56528</xdr:rowOff>
    </xdr:to>
    <xdr:sp macro="" textlink="">
      <xdr:nvSpPr>
        <xdr:cNvPr id="4" name="橢圓 3"/>
        <xdr:cNvSpPr/>
      </xdr:nvSpPr>
      <xdr:spPr>
        <a:xfrm>
          <a:off x="2552700" y="3426473"/>
          <a:ext cx="742950" cy="71437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12</xdr:col>
      <xdr:colOff>74295</xdr:colOff>
      <xdr:row>16</xdr:row>
      <xdr:rowOff>119393</xdr:rowOff>
    </xdr:from>
    <xdr:to>
      <xdr:col>12</xdr:col>
      <xdr:colOff>74295</xdr:colOff>
      <xdr:row>20</xdr:row>
      <xdr:rowOff>56528</xdr:rowOff>
    </xdr:to>
    <xdr:cxnSp macro="">
      <xdr:nvCxnSpPr>
        <xdr:cNvPr id="5" name="直線接點 4"/>
        <xdr:cNvCxnSpPr>
          <a:stCxn id="4" idx="0"/>
          <a:endCxn id="4" idx="4"/>
        </xdr:cNvCxnSpPr>
      </xdr:nvCxnSpPr>
      <xdr:spPr>
        <a:xfrm>
          <a:off x="2924175" y="3426473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18</xdr:row>
      <xdr:rowOff>80341</xdr:rowOff>
    </xdr:from>
    <xdr:to>
      <xdr:col>13</xdr:col>
      <xdr:colOff>209550</xdr:colOff>
      <xdr:row>18</xdr:row>
      <xdr:rowOff>80341</xdr:rowOff>
    </xdr:to>
    <xdr:cxnSp macro="">
      <xdr:nvCxnSpPr>
        <xdr:cNvPr id="6" name="直線接點 5"/>
        <xdr:cNvCxnSpPr>
          <a:stCxn id="4" idx="2"/>
          <a:endCxn id="4" idx="6"/>
        </xdr:cNvCxnSpPr>
      </xdr:nvCxnSpPr>
      <xdr:spPr>
        <a:xfrm>
          <a:off x="2552700" y="3783661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180975</xdr:rowOff>
    </xdr:from>
    <xdr:to>
      <xdr:col>41</xdr:col>
      <xdr:colOff>114300</xdr:colOff>
      <xdr:row>13</xdr:row>
      <xdr:rowOff>219075</xdr:rowOff>
    </xdr:to>
    <xdr:sp macro="" textlink="">
      <xdr:nvSpPr>
        <xdr:cNvPr id="2" name="橢圓 1"/>
        <xdr:cNvSpPr/>
      </xdr:nvSpPr>
      <xdr:spPr>
        <a:xfrm>
          <a:off x="18230850" y="3419475"/>
          <a:ext cx="342900" cy="304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33337</xdr:colOff>
      <xdr:row>2</xdr:row>
      <xdr:rowOff>14288</xdr:rowOff>
    </xdr:from>
    <xdr:to>
      <xdr:col>18</xdr:col>
      <xdr:colOff>42862</xdr:colOff>
      <xdr:row>3</xdr:row>
      <xdr:rowOff>71438</xdr:rowOff>
    </xdr:to>
    <xdr:sp macro="" textlink="">
      <xdr:nvSpPr>
        <xdr:cNvPr id="3" name="剪去同側角落矩形 2"/>
        <xdr:cNvSpPr/>
      </xdr:nvSpPr>
      <xdr:spPr>
        <a:xfrm rot="16200000">
          <a:off x="8067674" y="876301"/>
          <a:ext cx="714375" cy="266700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18</xdr:col>
      <xdr:colOff>242887</xdr:colOff>
      <xdr:row>2</xdr:row>
      <xdr:rowOff>14289</xdr:rowOff>
    </xdr:from>
    <xdr:to>
      <xdr:col>19</xdr:col>
      <xdr:colOff>185737</xdr:colOff>
      <xdr:row>3</xdr:row>
      <xdr:rowOff>66679</xdr:rowOff>
    </xdr:to>
    <xdr:sp macro="" textlink="">
      <xdr:nvSpPr>
        <xdr:cNvPr id="4" name="剪去同側角落矩形 3"/>
        <xdr:cNvSpPr/>
      </xdr:nvSpPr>
      <xdr:spPr>
        <a:xfrm rot="5400000">
          <a:off x="8541542" y="869159"/>
          <a:ext cx="709615" cy="2762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11</xdr:col>
      <xdr:colOff>409574</xdr:colOff>
      <xdr:row>35</xdr:row>
      <xdr:rowOff>57150</xdr:rowOff>
    </xdr:from>
    <xdr:to>
      <xdr:col>12</xdr:col>
      <xdr:colOff>9524</xdr:colOff>
      <xdr:row>35</xdr:row>
      <xdr:rowOff>323850</xdr:rowOff>
    </xdr:to>
    <xdr:sp macro="" textlink="">
      <xdr:nvSpPr>
        <xdr:cNvPr id="5" name="剪去同側角落矩形 4"/>
        <xdr:cNvSpPr/>
      </xdr:nvSpPr>
      <xdr:spPr>
        <a:xfrm rot="16200000">
          <a:off x="6467474" y="9553575"/>
          <a:ext cx="266700" cy="285750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12</xdr:col>
      <xdr:colOff>419099</xdr:colOff>
      <xdr:row>35</xdr:row>
      <xdr:rowOff>57153</xdr:rowOff>
    </xdr:from>
    <xdr:to>
      <xdr:col>13</xdr:col>
      <xdr:colOff>314324</xdr:colOff>
      <xdr:row>35</xdr:row>
      <xdr:rowOff>319093</xdr:rowOff>
    </xdr:to>
    <xdr:sp macro="" textlink="">
      <xdr:nvSpPr>
        <xdr:cNvPr id="6" name="剪去同側角落矩形 5"/>
        <xdr:cNvSpPr/>
      </xdr:nvSpPr>
      <xdr:spPr>
        <a:xfrm rot="5400000">
          <a:off x="7179467" y="9536910"/>
          <a:ext cx="261940" cy="314325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223837</xdr:colOff>
      <xdr:row>13</xdr:row>
      <xdr:rowOff>1057275</xdr:rowOff>
    </xdr:from>
    <xdr:to>
      <xdr:col>3</xdr:col>
      <xdr:colOff>138112</xdr:colOff>
      <xdr:row>14</xdr:row>
      <xdr:rowOff>219073</xdr:rowOff>
    </xdr:to>
    <xdr:sp macro="" textlink="">
      <xdr:nvSpPr>
        <xdr:cNvPr id="7" name="剪去同側角落矩形 6"/>
        <xdr:cNvSpPr/>
      </xdr:nvSpPr>
      <xdr:spPr>
        <a:xfrm rot="10800000">
          <a:off x="1100137" y="4562475"/>
          <a:ext cx="304800" cy="447673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</xdr:col>
      <xdr:colOff>226217</xdr:colOff>
      <xdr:row>12</xdr:row>
      <xdr:rowOff>104775</xdr:rowOff>
    </xdr:from>
    <xdr:to>
      <xdr:col>3</xdr:col>
      <xdr:colOff>135732</xdr:colOff>
      <xdr:row>13</xdr:row>
      <xdr:rowOff>202408</xdr:rowOff>
    </xdr:to>
    <xdr:sp macro="" textlink="">
      <xdr:nvSpPr>
        <xdr:cNvPr id="8" name="剪去同側角落矩形 7"/>
        <xdr:cNvSpPr/>
      </xdr:nvSpPr>
      <xdr:spPr>
        <a:xfrm>
          <a:off x="1102517" y="3343275"/>
          <a:ext cx="300040" cy="364333"/>
        </a:xfrm>
        <a:prstGeom prst="snip2Same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40</xdr:col>
      <xdr:colOff>123825</xdr:colOff>
      <xdr:row>13</xdr:row>
      <xdr:rowOff>1057275</xdr:rowOff>
    </xdr:from>
    <xdr:to>
      <xdr:col>41</xdr:col>
      <xdr:colOff>133350</xdr:colOff>
      <xdr:row>14</xdr:row>
      <xdr:rowOff>104775</xdr:rowOff>
    </xdr:to>
    <xdr:sp macro="" textlink="">
      <xdr:nvSpPr>
        <xdr:cNvPr id="9" name="橢圓 8"/>
        <xdr:cNvSpPr/>
      </xdr:nvSpPr>
      <xdr:spPr>
        <a:xfrm>
          <a:off x="18249900" y="4562475"/>
          <a:ext cx="342900" cy="3333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19</xdr:col>
      <xdr:colOff>180976</xdr:colOff>
      <xdr:row>20</xdr:row>
      <xdr:rowOff>47626</xdr:rowOff>
    </xdr:from>
    <xdr:to>
      <xdr:col>22</xdr:col>
      <xdr:colOff>285751</xdr:colOff>
      <xdr:row>28</xdr:row>
      <xdr:rowOff>123826</xdr:rowOff>
    </xdr:to>
    <xdr:sp macro="" textlink="">
      <xdr:nvSpPr>
        <xdr:cNvPr id="10" name="橢圓 9"/>
        <xdr:cNvSpPr/>
      </xdr:nvSpPr>
      <xdr:spPr>
        <a:xfrm>
          <a:off x="9029701" y="6181726"/>
          <a:ext cx="2038350" cy="1933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69521</xdr:colOff>
      <xdr:row>28</xdr:row>
      <xdr:rowOff>80631</xdr:rowOff>
    </xdr:from>
    <xdr:to>
      <xdr:col>19</xdr:col>
      <xdr:colOff>202871</xdr:colOff>
      <xdr:row>29</xdr:row>
      <xdr:rowOff>120494</xdr:rowOff>
    </xdr:to>
    <xdr:sp macro="" textlink="">
      <xdr:nvSpPr>
        <xdr:cNvPr id="11" name="圓角化單一角落矩形 10"/>
        <xdr:cNvSpPr/>
      </xdr:nvSpPr>
      <xdr:spPr>
        <a:xfrm rot="2808559">
          <a:off x="8560177" y="7839625"/>
          <a:ext cx="258938" cy="723900"/>
        </a:xfrm>
        <a:prstGeom prst="round1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15</xdr:col>
      <xdr:colOff>133350</xdr:colOff>
      <xdr:row>28</xdr:row>
      <xdr:rowOff>200024</xdr:rowOff>
    </xdr:from>
    <xdr:to>
      <xdr:col>18</xdr:col>
      <xdr:colOff>190500</xdr:colOff>
      <xdr:row>32</xdr:row>
      <xdr:rowOff>76199</xdr:rowOff>
    </xdr:to>
    <xdr:sp macro="" textlink="">
      <xdr:nvSpPr>
        <xdr:cNvPr id="12" name="橢圓 11"/>
        <xdr:cNvSpPr/>
      </xdr:nvSpPr>
      <xdr:spPr>
        <a:xfrm>
          <a:off x="7877175" y="8191499"/>
          <a:ext cx="828675" cy="73342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17</xdr:col>
      <xdr:colOff>47625</xdr:colOff>
      <xdr:row>28</xdr:row>
      <xdr:rowOff>200024</xdr:rowOff>
    </xdr:from>
    <xdr:to>
      <xdr:col>17</xdr:col>
      <xdr:colOff>47625</xdr:colOff>
      <xdr:row>32</xdr:row>
      <xdr:rowOff>76199</xdr:rowOff>
    </xdr:to>
    <xdr:cxnSp macro="">
      <xdr:nvCxnSpPr>
        <xdr:cNvPr id="13" name="直線接點 12"/>
        <xdr:cNvCxnSpPr>
          <a:stCxn id="12" idx="0"/>
          <a:endCxn id="12" idx="4"/>
        </xdr:cNvCxnSpPr>
      </xdr:nvCxnSpPr>
      <xdr:spPr>
        <a:xfrm>
          <a:off x="8305800" y="8191499"/>
          <a:ext cx="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30</xdr:row>
      <xdr:rowOff>138112</xdr:rowOff>
    </xdr:from>
    <xdr:to>
      <xdr:col>18</xdr:col>
      <xdr:colOff>190500</xdr:colOff>
      <xdr:row>30</xdr:row>
      <xdr:rowOff>138112</xdr:rowOff>
    </xdr:to>
    <xdr:cxnSp macro="">
      <xdr:nvCxnSpPr>
        <xdr:cNvPr id="14" name="直線接點 13"/>
        <xdr:cNvCxnSpPr>
          <a:stCxn id="12" idx="2"/>
          <a:endCxn id="12" idx="6"/>
        </xdr:cNvCxnSpPr>
      </xdr:nvCxnSpPr>
      <xdr:spPr>
        <a:xfrm>
          <a:off x="7877175" y="8558212"/>
          <a:ext cx="828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15</xdr:row>
      <xdr:rowOff>161925</xdr:rowOff>
    </xdr:from>
    <xdr:to>
      <xdr:col>0</xdr:col>
      <xdr:colOff>314325</xdr:colOff>
      <xdr:row>19</xdr:row>
      <xdr:rowOff>161925</xdr:rowOff>
    </xdr:to>
    <xdr:sp macro="" textlink="">
      <xdr:nvSpPr>
        <xdr:cNvPr id="15" name="向下箭號 14"/>
        <xdr:cNvSpPr/>
      </xdr:nvSpPr>
      <xdr:spPr>
        <a:xfrm>
          <a:off x="209550" y="5210175"/>
          <a:ext cx="104775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0</xdr:col>
      <xdr:colOff>180974</xdr:colOff>
      <xdr:row>7</xdr:row>
      <xdr:rowOff>104775</xdr:rowOff>
    </xdr:from>
    <xdr:to>
      <xdr:col>0</xdr:col>
      <xdr:colOff>304799</xdr:colOff>
      <xdr:row>11</xdr:row>
      <xdr:rowOff>104775</xdr:rowOff>
    </xdr:to>
    <xdr:sp macro="" textlink="">
      <xdr:nvSpPr>
        <xdr:cNvPr id="16" name="向下箭號 15"/>
        <xdr:cNvSpPr/>
      </xdr:nvSpPr>
      <xdr:spPr>
        <a:xfrm rot="10800000">
          <a:off x="180974" y="2257425"/>
          <a:ext cx="123825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257174</xdr:colOff>
      <xdr:row>7</xdr:row>
      <xdr:rowOff>190500</xdr:rowOff>
    </xdr:from>
    <xdr:to>
      <xdr:col>44</xdr:col>
      <xdr:colOff>380999</xdr:colOff>
      <xdr:row>11</xdr:row>
      <xdr:rowOff>190500</xdr:rowOff>
    </xdr:to>
    <xdr:sp macro="" textlink="">
      <xdr:nvSpPr>
        <xdr:cNvPr id="17" name="向下箭號 16"/>
        <xdr:cNvSpPr/>
      </xdr:nvSpPr>
      <xdr:spPr>
        <a:xfrm rot="10800000">
          <a:off x="19516724" y="2343150"/>
          <a:ext cx="123825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44</xdr:col>
      <xdr:colOff>285750</xdr:colOff>
      <xdr:row>16</xdr:row>
      <xdr:rowOff>38100</xdr:rowOff>
    </xdr:from>
    <xdr:to>
      <xdr:col>44</xdr:col>
      <xdr:colOff>390525</xdr:colOff>
      <xdr:row>20</xdr:row>
      <xdr:rowOff>38100</xdr:rowOff>
    </xdr:to>
    <xdr:sp macro="" textlink="">
      <xdr:nvSpPr>
        <xdr:cNvPr id="18" name="向下箭號 17"/>
        <xdr:cNvSpPr/>
      </xdr:nvSpPr>
      <xdr:spPr>
        <a:xfrm>
          <a:off x="19545300" y="5305425"/>
          <a:ext cx="104775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20</xdr:col>
      <xdr:colOff>666750</xdr:colOff>
      <xdr:row>19</xdr:row>
      <xdr:rowOff>200024</xdr:rowOff>
    </xdr:from>
    <xdr:to>
      <xdr:col>21</xdr:col>
      <xdr:colOff>228600</xdr:colOff>
      <xdr:row>22</xdr:row>
      <xdr:rowOff>142874</xdr:rowOff>
    </xdr:to>
    <xdr:sp macro="" textlink="">
      <xdr:nvSpPr>
        <xdr:cNvPr id="19" name="矩形 18" descr="樓梯"/>
        <xdr:cNvSpPr/>
      </xdr:nvSpPr>
      <xdr:spPr>
        <a:xfrm>
          <a:off x="9848850" y="6115049"/>
          <a:ext cx="361950" cy="6096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oneCellAnchor>
    <xdr:from>
      <xdr:col>20</xdr:col>
      <xdr:colOff>609600</xdr:colOff>
      <xdr:row>20</xdr:row>
      <xdr:rowOff>28575</xdr:rowOff>
    </xdr:from>
    <xdr:ext cx="385555" cy="458715"/>
    <xdr:sp macro="" textlink="">
      <xdr:nvSpPr>
        <xdr:cNvPr id="20" name="文字方塊 19"/>
        <xdr:cNvSpPr txBox="1"/>
      </xdr:nvSpPr>
      <xdr:spPr>
        <a:xfrm>
          <a:off x="9791700" y="6162675"/>
          <a:ext cx="385555" cy="458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zh-TW" altLang="en-US" sz="1100"/>
            <a:t>樓梯</a:t>
          </a:r>
        </a:p>
      </xdr:txBody>
    </xdr:sp>
    <xdr:clientData/>
  </xdr:oneCellAnchor>
  <xdr:twoCellAnchor>
    <xdr:from>
      <xdr:col>21</xdr:col>
      <xdr:colOff>624589</xdr:colOff>
      <xdr:row>7</xdr:row>
      <xdr:rowOff>49966</xdr:rowOff>
    </xdr:from>
    <xdr:to>
      <xdr:col>22</xdr:col>
      <xdr:colOff>387246</xdr:colOff>
      <xdr:row>8</xdr:row>
      <xdr:rowOff>262326</xdr:rowOff>
    </xdr:to>
    <xdr:sp macro="" textlink="">
      <xdr:nvSpPr>
        <xdr:cNvPr id="21" name="橢圓 20"/>
        <xdr:cNvSpPr/>
      </xdr:nvSpPr>
      <xdr:spPr>
        <a:xfrm>
          <a:off x="10606789" y="2202616"/>
          <a:ext cx="562757" cy="374285"/>
        </a:xfrm>
        <a:prstGeom prst="ellipse">
          <a:avLst/>
        </a:prstGeom>
        <a:solidFill>
          <a:schemeClr val="accent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oneCellAnchor>
    <xdr:from>
      <xdr:col>21</xdr:col>
      <xdr:colOff>712033</xdr:colOff>
      <xdr:row>7</xdr:row>
      <xdr:rowOff>99935</xdr:rowOff>
    </xdr:from>
    <xdr:ext cx="889987" cy="275909"/>
    <xdr:sp macro="" textlink="">
      <xdr:nvSpPr>
        <xdr:cNvPr id="22" name="文字方塊 21"/>
        <xdr:cNvSpPr txBox="1"/>
      </xdr:nvSpPr>
      <xdr:spPr>
        <a:xfrm>
          <a:off x="10694233" y="2252585"/>
          <a:ext cx="889987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TW" altLang="en-US" sz="1100"/>
            <a:t>無障礙廁所</a:t>
          </a:r>
        </a:p>
      </xdr:txBody>
    </xdr:sp>
    <xdr:clientData/>
  </xdr:oneCellAnchor>
  <xdr:twoCellAnchor>
    <xdr:from>
      <xdr:col>25</xdr:col>
      <xdr:colOff>237345</xdr:colOff>
      <xdr:row>7</xdr:row>
      <xdr:rowOff>24984</xdr:rowOff>
    </xdr:from>
    <xdr:to>
      <xdr:col>26</xdr:col>
      <xdr:colOff>237344</xdr:colOff>
      <xdr:row>12</xdr:row>
      <xdr:rowOff>37476</xdr:rowOff>
    </xdr:to>
    <xdr:sp macro="" textlink="">
      <xdr:nvSpPr>
        <xdr:cNvPr id="23" name="矩形 22"/>
        <xdr:cNvSpPr/>
      </xdr:nvSpPr>
      <xdr:spPr>
        <a:xfrm>
          <a:off x="12419820" y="2177634"/>
          <a:ext cx="323849" cy="1098342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100"/>
            <a:t>走廊</a:t>
          </a:r>
        </a:p>
      </xdr:txBody>
    </xdr:sp>
    <xdr:clientData/>
  </xdr:twoCellAnchor>
  <xdr:oneCellAnchor>
    <xdr:from>
      <xdr:col>25</xdr:col>
      <xdr:colOff>174885</xdr:colOff>
      <xdr:row>8</xdr:row>
      <xdr:rowOff>162394</xdr:rowOff>
    </xdr:from>
    <xdr:ext cx="385555" cy="458715"/>
    <xdr:sp macro="" textlink="">
      <xdr:nvSpPr>
        <xdr:cNvPr id="24" name="文字方塊 23"/>
        <xdr:cNvSpPr txBox="1"/>
      </xdr:nvSpPr>
      <xdr:spPr>
        <a:xfrm>
          <a:off x="12357360" y="2524594"/>
          <a:ext cx="385555" cy="458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zh-TW" altLang="en-US" sz="1100"/>
            <a:t>走廊</a:t>
          </a:r>
        </a:p>
      </xdr:txBody>
    </xdr:sp>
    <xdr:clientData/>
  </xdr:oneCellAnchor>
  <xdr:twoCellAnchor>
    <xdr:from>
      <xdr:col>35</xdr:col>
      <xdr:colOff>333375</xdr:colOff>
      <xdr:row>8</xdr:row>
      <xdr:rowOff>57150</xdr:rowOff>
    </xdr:from>
    <xdr:to>
      <xdr:col>36</xdr:col>
      <xdr:colOff>9525</xdr:colOff>
      <xdr:row>13</xdr:row>
      <xdr:rowOff>409575</xdr:rowOff>
    </xdr:to>
    <xdr:cxnSp macro="">
      <xdr:nvCxnSpPr>
        <xdr:cNvPr id="29" name="直線接點 28"/>
        <xdr:cNvCxnSpPr/>
      </xdr:nvCxnSpPr>
      <xdr:spPr>
        <a:xfrm>
          <a:off x="16106775" y="2419350"/>
          <a:ext cx="19050" cy="14954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13</xdr:row>
      <xdr:rowOff>400050</xdr:rowOff>
    </xdr:from>
    <xdr:to>
      <xdr:col>36</xdr:col>
      <xdr:colOff>9525</xdr:colOff>
      <xdr:row>13</xdr:row>
      <xdr:rowOff>409575</xdr:rowOff>
    </xdr:to>
    <xdr:cxnSp macro="">
      <xdr:nvCxnSpPr>
        <xdr:cNvPr id="31" name="直線單箭頭接點 30"/>
        <xdr:cNvCxnSpPr/>
      </xdr:nvCxnSpPr>
      <xdr:spPr>
        <a:xfrm flipH="1" flipV="1">
          <a:off x="7915275" y="3905250"/>
          <a:ext cx="821055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28575</xdr:colOff>
      <xdr:row>5</xdr:row>
      <xdr:rowOff>95250</xdr:rowOff>
    </xdr:from>
    <xdr:to>
      <xdr:col>27</xdr:col>
      <xdr:colOff>76200</xdr:colOff>
      <xdr:row>5</xdr:row>
      <xdr:rowOff>104775</xdr:rowOff>
    </xdr:to>
    <xdr:cxnSp macro="">
      <xdr:nvCxnSpPr>
        <xdr:cNvPr id="35" name="直線單箭頭接點 34"/>
        <xdr:cNvCxnSpPr/>
      </xdr:nvCxnSpPr>
      <xdr:spPr>
        <a:xfrm>
          <a:off x="12534900" y="1819275"/>
          <a:ext cx="371475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209550</xdr:colOff>
      <xdr:row>5</xdr:row>
      <xdr:rowOff>104775</xdr:rowOff>
    </xdr:from>
    <xdr:to>
      <xdr:col>28</xdr:col>
      <xdr:colOff>123825</xdr:colOff>
      <xdr:row>5</xdr:row>
      <xdr:rowOff>123825</xdr:rowOff>
    </xdr:to>
    <xdr:cxnSp macro="">
      <xdr:nvCxnSpPr>
        <xdr:cNvPr id="37" name="直線單箭頭接點 36"/>
        <xdr:cNvCxnSpPr/>
      </xdr:nvCxnSpPr>
      <xdr:spPr>
        <a:xfrm flipH="1" flipV="1">
          <a:off x="13039725" y="1828800"/>
          <a:ext cx="266700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171451</xdr:colOff>
      <xdr:row>6</xdr:row>
      <xdr:rowOff>104775</xdr:rowOff>
    </xdr:from>
    <xdr:to>
      <xdr:col>27</xdr:col>
      <xdr:colOff>190500</xdr:colOff>
      <xdr:row>7</xdr:row>
      <xdr:rowOff>200025</xdr:rowOff>
    </xdr:to>
    <xdr:cxnSp macro="">
      <xdr:nvCxnSpPr>
        <xdr:cNvPr id="40" name="直線單箭頭接點 39"/>
        <xdr:cNvCxnSpPr/>
      </xdr:nvCxnSpPr>
      <xdr:spPr>
        <a:xfrm>
          <a:off x="13001626" y="2038350"/>
          <a:ext cx="19049" cy="3143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7</xdr:row>
      <xdr:rowOff>123825</xdr:rowOff>
    </xdr:from>
    <xdr:to>
      <xdr:col>27</xdr:col>
      <xdr:colOff>142875</xdr:colOff>
      <xdr:row>13</xdr:row>
      <xdr:rowOff>142875</xdr:rowOff>
    </xdr:to>
    <xdr:cxnSp macro="">
      <xdr:nvCxnSpPr>
        <xdr:cNvPr id="43" name="直線單箭頭接點 42"/>
        <xdr:cNvCxnSpPr/>
      </xdr:nvCxnSpPr>
      <xdr:spPr>
        <a:xfrm flipH="1">
          <a:off x="8705850" y="2276475"/>
          <a:ext cx="4267200" cy="1371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7</xdr:row>
      <xdr:rowOff>66675</xdr:rowOff>
    </xdr:from>
    <xdr:to>
      <xdr:col>24</xdr:col>
      <xdr:colOff>276225</xdr:colOff>
      <xdr:row>12</xdr:row>
      <xdr:rowOff>209550</xdr:rowOff>
    </xdr:to>
    <xdr:cxnSp macro="">
      <xdr:nvCxnSpPr>
        <xdr:cNvPr id="45" name="直線單箭頭接點 44"/>
        <xdr:cNvCxnSpPr/>
      </xdr:nvCxnSpPr>
      <xdr:spPr>
        <a:xfrm flipH="1">
          <a:off x="8296275" y="2219325"/>
          <a:ext cx="3838575" cy="12287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238125</xdr:colOff>
      <xdr:row>9</xdr:row>
      <xdr:rowOff>209550</xdr:rowOff>
    </xdr:from>
    <xdr:to>
      <xdr:col>28</xdr:col>
      <xdr:colOff>400050</xdr:colOff>
      <xdr:row>10</xdr:row>
      <xdr:rowOff>19050</xdr:rowOff>
    </xdr:to>
    <xdr:cxnSp macro="">
      <xdr:nvCxnSpPr>
        <xdr:cNvPr id="47" name="直線單箭頭接點 46"/>
        <xdr:cNvCxnSpPr/>
      </xdr:nvCxnSpPr>
      <xdr:spPr>
        <a:xfrm flipH="1">
          <a:off x="13068300" y="2790825"/>
          <a:ext cx="514350" cy="285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123825</xdr:colOff>
      <xdr:row>10</xdr:row>
      <xdr:rowOff>0</xdr:rowOff>
    </xdr:from>
    <xdr:to>
      <xdr:col>27</xdr:col>
      <xdr:colOff>142875</xdr:colOff>
      <xdr:row>13</xdr:row>
      <xdr:rowOff>190500</xdr:rowOff>
    </xdr:to>
    <xdr:cxnSp macro="">
      <xdr:nvCxnSpPr>
        <xdr:cNvPr id="49" name="直線單箭頭接點 48"/>
        <xdr:cNvCxnSpPr/>
      </xdr:nvCxnSpPr>
      <xdr:spPr>
        <a:xfrm>
          <a:off x="12954000" y="2800350"/>
          <a:ext cx="19050" cy="8953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13</xdr:row>
      <xdr:rowOff>180975</xdr:rowOff>
    </xdr:from>
    <xdr:to>
      <xdr:col>27</xdr:col>
      <xdr:colOff>95250</xdr:colOff>
      <xdr:row>13</xdr:row>
      <xdr:rowOff>200025</xdr:rowOff>
    </xdr:to>
    <xdr:cxnSp macro="">
      <xdr:nvCxnSpPr>
        <xdr:cNvPr id="51" name="直線單箭頭接點 50"/>
        <xdr:cNvCxnSpPr/>
      </xdr:nvCxnSpPr>
      <xdr:spPr>
        <a:xfrm flipH="1">
          <a:off x="9267825" y="3686175"/>
          <a:ext cx="3657600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238125</xdr:colOff>
      <xdr:row>16</xdr:row>
      <xdr:rowOff>123825</xdr:rowOff>
    </xdr:from>
    <xdr:to>
      <xdr:col>36</xdr:col>
      <xdr:colOff>133350</xdr:colOff>
      <xdr:row>16</xdr:row>
      <xdr:rowOff>123825</xdr:rowOff>
    </xdr:to>
    <xdr:cxnSp macro="">
      <xdr:nvCxnSpPr>
        <xdr:cNvPr id="53" name="直線接點 52"/>
        <xdr:cNvCxnSpPr/>
      </xdr:nvCxnSpPr>
      <xdr:spPr>
        <a:xfrm>
          <a:off x="15716250" y="5391150"/>
          <a:ext cx="53340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161925</xdr:colOff>
      <xdr:row>22</xdr:row>
      <xdr:rowOff>161925</xdr:rowOff>
    </xdr:from>
    <xdr:to>
      <xdr:col>35</xdr:col>
      <xdr:colOff>247650</xdr:colOff>
      <xdr:row>22</xdr:row>
      <xdr:rowOff>161926</xdr:rowOff>
    </xdr:to>
    <xdr:cxnSp macro="">
      <xdr:nvCxnSpPr>
        <xdr:cNvPr id="55" name="直線接點 54"/>
        <xdr:cNvCxnSpPr/>
      </xdr:nvCxnSpPr>
      <xdr:spPr>
        <a:xfrm flipV="1">
          <a:off x="15640050" y="6743700"/>
          <a:ext cx="381000" cy="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238125</xdr:colOff>
      <xdr:row>19</xdr:row>
      <xdr:rowOff>57150</xdr:rowOff>
    </xdr:from>
    <xdr:to>
      <xdr:col>35</xdr:col>
      <xdr:colOff>238125</xdr:colOff>
      <xdr:row>22</xdr:row>
      <xdr:rowOff>152400</xdr:rowOff>
    </xdr:to>
    <xdr:cxnSp macro="">
      <xdr:nvCxnSpPr>
        <xdr:cNvPr id="60" name="直線單箭頭接點 59"/>
        <xdr:cNvCxnSpPr/>
      </xdr:nvCxnSpPr>
      <xdr:spPr>
        <a:xfrm flipV="1">
          <a:off x="16011525" y="5972175"/>
          <a:ext cx="0" cy="7620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123826</xdr:colOff>
      <xdr:row>13</xdr:row>
      <xdr:rowOff>962025</xdr:rowOff>
    </xdr:from>
    <xdr:to>
      <xdr:col>36</xdr:col>
      <xdr:colOff>142875</xdr:colOff>
      <xdr:row>16</xdr:row>
      <xdr:rowOff>85726</xdr:rowOff>
    </xdr:to>
    <xdr:cxnSp macro="">
      <xdr:nvCxnSpPr>
        <xdr:cNvPr id="62" name="直線單箭頭接點 61"/>
        <xdr:cNvCxnSpPr/>
      </xdr:nvCxnSpPr>
      <xdr:spPr>
        <a:xfrm flipV="1">
          <a:off x="16240126" y="4467225"/>
          <a:ext cx="19049" cy="885826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219075</xdr:colOff>
      <xdr:row>13</xdr:row>
      <xdr:rowOff>933450</xdr:rowOff>
    </xdr:from>
    <xdr:to>
      <xdr:col>41</xdr:col>
      <xdr:colOff>66675</xdr:colOff>
      <xdr:row>13</xdr:row>
      <xdr:rowOff>952500</xdr:rowOff>
    </xdr:to>
    <xdr:cxnSp macro="">
      <xdr:nvCxnSpPr>
        <xdr:cNvPr id="65" name="直線單箭頭接點 64"/>
        <xdr:cNvCxnSpPr/>
      </xdr:nvCxnSpPr>
      <xdr:spPr>
        <a:xfrm flipV="1">
          <a:off x="16335375" y="4438650"/>
          <a:ext cx="2190750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276225</xdr:colOff>
      <xdr:row>29</xdr:row>
      <xdr:rowOff>114300</xdr:rowOff>
    </xdr:from>
    <xdr:to>
      <xdr:col>39</xdr:col>
      <xdr:colOff>95250</xdr:colOff>
      <xdr:row>29</xdr:row>
      <xdr:rowOff>123825</xdr:rowOff>
    </xdr:to>
    <xdr:cxnSp macro="">
      <xdr:nvCxnSpPr>
        <xdr:cNvPr id="67" name="直線接點 66"/>
        <xdr:cNvCxnSpPr/>
      </xdr:nvCxnSpPr>
      <xdr:spPr>
        <a:xfrm flipH="1" flipV="1">
          <a:off x="17649825" y="8324850"/>
          <a:ext cx="266700" cy="9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228600</xdr:colOff>
      <xdr:row>17</xdr:row>
      <xdr:rowOff>66675</xdr:rowOff>
    </xdr:from>
    <xdr:to>
      <xdr:col>38</xdr:col>
      <xdr:colOff>238125</xdr:colOff>
      <xdr:row>28</xdr:row>
      <xdr:rowOff>209550</xdr:rowOff>
    </xdr:to>
    <xdr:cxnSp macro="">
      <xdr:nvCxnSpPr>
        <xdr:cNvPr id="69" name="直線單箭頭接點 68"/>
        <xdr:cNvCxnSpPr/>
      </xdr:nvCxnSpPr>
      <xdr:spPr>
        <a:xfrm flipH="1" flipV="1">
          <a:off x="17602200" y="5553075"/>
          <a:ext cx="9525" cy="26479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295275</xdr:colOff>
      <xdr:row>17</xdr:row>
      <xdr:rowOff>19050</xdr:rowOff>
    </xdr:from>
    <xdr:to>
      <xdr:col>41</xdr:col>
      <xdr:colOff>95250</xdr:colOff>
      <xdr:row>17</xdr:row>
      <xdr:rowOff>38100</xdr:rowOff>
    </xdr:to>
    <xdr:cxnSp macro="">
      <xdr:nvCxnSpPr>
        <xdr:cNvPr id="71" name="直線單箭頭接點 70"/>
        <xdr:cNvCxnSpPr/>
      </xdr:nvCxnSpPr>
      <xdr:spPr>
        <a:xfrm>
          <a:off x="17668875" y="5505450"/>
          <a:ext cx="885825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133350</xdr:colOff>
      <xdr:row>13</xdr:row>
      <xdr:rowOff>914400</xdr:rowOff>
    </xdr:from>
    <xdr:to>
      <xdr:col>41</xdr:col>
      <xdr:colOff>161926</xdr:colOff>
      <xdr:row>17</xdr:row>
      <xdr:rowOff>0</xdr:rowOff>
    </xdr:to>
    <xdr:cxnSp macro="">
      <xdr:nvCxnSpPr>
        <xdr:cNvPr id="73" name="直線單箭頭接點 72"/>
        <xdr:cNvCxnSpPr/>
      </xdr:nvCxnSpPr>
      <xdr:spPr>
        <a:xfrm flipH="1" flipV="1">
          <a:off x="18592800" y="4419600"/>
          <a:ext cx="28576" cy="10668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285750</xdr:colOff>
      <xdr:row>17</xdr:row>
      <xdr:rowOff>104775</xdr:rowOff>
    </xdr:from>
    <xdr:to>
      <xdr:col>32</xdr:col>
      <xdr:colOff>85725</xdr:colOff>
      <xdr:row>17</xdr:row>
      <xdr:rowOff>114300</xdr:rowOff>
    </xdr:to>
    <xdr:cxnSp macro="">
      <xdr:nvCxnSpPr>
        <xdr:cNvPr id="76" name="直線接點 75"/>
        <xdr:cNvCxnSpPr/>
      </xdr:nvCxnSpPr>
      <xdr:spPr>
        <a:xfrm flipV="1">
          <a:off x="13925550" y="5591175"/>
          <a:ext cx="1076325" cy="9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314325</xdr:colOff>
      <xdr:row>19</xdr:row>
      <xdr:rowOff>123825</xdr:rowOff>
    </xdr:from>
    <xdr:to>
      <xdr:col>32</xdr:col>
      <xdr:colOff>85725</xdr:colOff>
      <xdr:row>19</xdr:row>
      <xdr:rowOff>133350</xdr:rowOff>
    </xdr:to>
    <xdr:cxnSp macro="">
      <xdr:nvCxnSpPr>
        <xdr:cNvPr id="79" name="直線接點 78"/>
        <xdr:cNvCxnSpPr/>
      </xdr:nvCxnSpPr>
      <xdr:spPr>
        <a:xfrm flipV="1">
          <a:off x="13954125" y="6038850"/>
          <a:ext cx="1047750" cy="9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13</xdr:row>
      <xdr:rowOff>762000</xdr:rowOff>
    </xdr:from>
    <xdr:to>
      <xdr:col>32</xdr:col>
      <xdr:colOff>104775</xdr:colOff>
      <xdr:row>19</xdr:row>
      <xdr:rowOff>9525</xdr:rowOff>
    </xdr:to>
    <xdr:cxnSp macro="">
      <xdr:nvCxnSpPr>
        <xdr:cNvPr id="81" name="直線單箭頭接點 80"/>
        <xdr:cNvCxnSpPr/>
      </xdr:nvCxnSpPr>
      <xdr:spPr>
        <a:xfrm flipH="1" flipV="1">
          <a:off x="15011400" y="4267200"/>
          <a:ext cx="9525" cy="16573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13</xdr:row>
      <xdr:rowOff>742950</xdr:rowOff>
    </xdr:from>
    <xdr:to>
      <xdr:col>32</xdr:col>
      <xdr:colOff>0</xdr:colOff>
      <xdr:row>13</xdr:row>
      <xdr:rowOff>752475</xdr:rowOff>
    </xdr:to>
    <xdr:cxnSp macro="">
      <xdr:nvCxnSpPr>
        <xdr:cNvPr id="83" name="直線單箭頭接點 82"/>
        <xdr:cNvCxnSpPr/>
      </xdr:nvCxnSpPr>
      <xdr:spPr>
        <a:xfrm flipH="1" flipV="1">
          <a:off x="8943975" y="4248150"/>
          <a:ext cx="5972175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695325</xdr:colOff>
      <xdr:row>18</xdr:row>
      <xdr:rowOff>76200</xdr:rowOff>
    </xdr:from>
    <xdr:to>
      <xdr:col>24</xdr:col>
      <xdr:colOff>57150</xdr:colOff>
      <xdr:row>21</xdr:row>
      <xdr:rowOff>123825</xdr:rowOff>
    </xdr:to>
    <xdr:cxnSp macro="">
      <xdr:nvCxnSpPr>
        <xdr:cNvPr id="85" name="直線接點 84"/>
        <xdr:cNvCxnSpPr/>
      </xdr:nvCxnSpPr>
      <xdr:spPr>
        <a:xfrm flipH="1">
          <a:off x="11477625" y="5781675"/>
          <a:ext cx="438150" cy="7048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676275</xdr:colOff>
      <xdr:row>21</xdr:row>
      <xdr:rowOff>171450</xdr:rowOff>
    </xdr:from>
    <xdr:to>
      <xdr:col>23</xdr:col>
      <xdr:colOff>304800</xdr:colOff>
      <xdr:row>21</xdr:row>
      <xdr:rowOff>171450</xdr:rowOff>
    </xdr:to>
    <xdr:cxnSp macro="">
      <xdr:nvCxnSpPr>
        <xdr:cNvPr id="87" name="直線接點 86"/>
        <xdr:cNvCxnSpPr/>
      </xdr:nvCxnSpPr>
      <xdr:spPr>
        <a:xfrm flipH="1">
          <a:off x="11458575" y="6534150"/>
          <a:ext cx="38100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695325</xdr:colOff>
      <xdr:row>26</xdr:row>
      <xdr:rowOff>104775</xdr:rowOff>
    </xdr:from>
    <xdr:to>
      <xdr:col>23</xdr:col>
      <xdr:colOff>285750</xdr:colOff>
      <xdr:row>26</xdr:row>
      <xdr:rowOff>104775</xdr:rowOff>
    </xdr:to>
    <xdr:cxnSp macro="">
      <xdr:nvCxnSpPr>
        <xdr:cNvPr id="89" name="直線接點 88"/>
        <xdr:cNvCxnSpPr/>
      </xdr:nvCxnSpPr>
      <xdr:spPr>
        <a:xfrm flipH="1">
          <a:off x="11477625" y="7658100"/>
          <a:ext cx="34290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638175</xdr:colOff>
      <xdr:row>13</xdr:row>
      <xdr:rowOff>752475</xdr:rowOff>
    </xdr:from>
    <xdr:to>
      <xdr:col>22</xdr:col>
      <xdr:colOff>676275</xdr:colOff>
      <xdr:row>26</xdr:row>
      <xdr:rowOff>114300</xdr:rowOff>
    </xdr:to>
    <xdr:cxnSp macro="">
      <xdr:nvCxnSpPr>
        <xdr:cNvPr id="91" name="直線單箭頭接點 90"/>
        <xdr:cNvCxnSpPr/>
      </xdr:nvCxnSpPr>
      <xdr:spPr>
        <a:xfrm flipV="1">
          <a:off x="11420475" y="4257675"/>
          <a:ext cx="38100" cy="34099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13</xdr:row>
      <xdr:rowOff>752475</xdr:rowOff>
    </xdr:from>
    <xdr:to>
      <xdr:col>25</xdr:col>
      <xdr:colOff>104775</xdr:colOff>
      <xdr:row>28</xdr:row>
      <xdr:rowOff>161925</xdr:rowOff>
    </xdr:to>
    <xdr:cxnSp macro="">
      <xdr:nvCxnSpPr>
        <xdr:cNvPr id="92" name="直線單箭頭接點 91"/>
        <xdr:cNvCxnSpPr/>
      </xdr:nvCxnSpPr>
      <xdr:spPr>
        <a:xfrm flipV="1">
          <a:off x="12239625" y="4257675"/>
          <a:ext cx="47625" cy="38957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276225</xdr:colOff>
      <xdr:row>23</xdr:row>
      <xdr:rowOff>38100</xdr:rowOff>
    </xdr:from>
    <xdr:to>
      <xdr:col>26</xdr:col>
      <xdr:colOff>285750</xdr:colOff>
      <xdr:row>28</xdr:row>
      <xdr:rowOff>123825</xdr:rowOff>
    </xdr:to>
    <xdr:cxnSp macro="">
      <xdr:nvCxnSpPr>
        <xdr:cNvPr id="94" name="直線接點 93"/>
        <xdr:cNvCxnSpPr/>
      </xdr:nvCxnSpPr>
      <xdr:spPr>
        <a:xfrm>
          <a:off x="12782550" y="6953250"/>
          <a:ext cx="9525" cy="1162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28</xdr:row>
      <xdr:rowOff>152400</xdr:rowOff>
    </xdr:from>
    <xdr:to>
      <xdr:col>27</xdr:col>
      <xdr:colOff>161925</xdr:colOff>
      <xdr:row>28</xdr:row>
      <xdr:rowOff>171450</xdr:rowOff>
    </xdr:to>
    <xdr:cxnSp macro="">
      <xdr:nvCxnSpPr>
        <xdr:cNvPr id="96" name="直線接點 95"/>
        <xdr:cNvCxnSpPr/>
      </xdr:nvCxnSpPr>
      <xdr:spPr>
        <a:xfrm>
          <a:off x="12258675" y="8143875"/>
          <a:ext cx="7334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114300</xdr:colOff>
      <xdr:row>26</xdr:row>
      <xdr:rowOff>180975</xdr:rowOff>
    </xdr:from>
    <xdr:to>
      <xdr:col>27</xdr:col>
      <xdr:colOff>114300</xdr:colOff>
      <xdr:row>28</xdr:row>
      <xdr:rowOff>161925</xdr:rowOff>
    </xdr:to>
    <xdr:cxnSp macro="">
      <xdr:nvCxnSpPr>
        <xdr:cNvPr id="104" name="直線接點 103"/>
        <xdr:cNvCxnSpPr/>
      </xdr:nvCxnSpPr>
      <xdr:spPr>
        <a:xfrm>
          <a:off x="12944475" y="7734300"/>
          <a:ext cx="0" cy="4191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30</xdr:row>
      <xdr:rowOff>47625</xdr:rowOff>
    </xdr:from>
    <xdr:to>
      <xdr:col>21</xdr:col>
      <xdr:colOff>190502</xdr:colOff>
      <xdr:row>30</xdr:row>
      <xdr:rowOff>95250</xdr:rowOff>
    </xdr:to>
    <xdr:cxnSp macro="">
      <xdr:nvCxnSpPr>
        <xdr:cNvPr id="106" name="直線接點 105"/>
        <xdr:cNvCxnSpPr/>
      </xdr:nvCxnSpPr>
      <xdr:spPr>
        <a:xfrm flipH="1">
          <a:off x="8191500" y="8467725"/>
          <a:ext cx="1981202" cy="476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180975</xdr:colOff>
      <xdr:row>13</xdr:row>
      <xdr:rowOff>790576</xdr:rowOff>
    </xdr:from>
    <xdr:to>
      <xdr:col>16</xdr:col>
      <xdr:colOff>209550</xdr:colOff>
      <xdr:row>32</xdr:row>
      <xdr:rowOff>142875</xdr:rowOff>
    </xdr:to>
    <xdr:cxnSp macro="">
      <xdr:nvCxnSpPr>
        <xdr:cNvPr id="110" name="直線單箭頭接點 109"/>
        <xdr:cNvCxnSpPr/>
      </xdr:nvCxnSpPr>
      <xdr:spPr>
        <a:xfrm flipV="1">
          <a:off x="8181975" y="4295776"/>
          <a:ext cx="28575" cy="4705349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254707</xdr:colOff>
      <xdr:row>31</xdr:row>
      <xdr:rowOff>142875</xdr:rowOff>
    </xdr:from>
    <xdr:to>
      <xdr:col>20</xdr:col>
      <xdr:colOff>28576</xdr:colOff>
      <xdr:row>31</xdr:row>
      <xdr:rowOff>186471</xdr:rowOff>
    </xdr:to>
    <xdr:cxnSp macro="">
      <xdr:nvCxnSpPr>
        <xdr:cNvPr id="112" name="直線接點 111"/>
        <xdr:cNvCxnSpPr>
          <a:endCxn id="12" idx="3"/>
        </xdr:cNvCxnSpPr>
      </xdr:nvCxnSpPr>
      <xdr:spPr>
        <a:xfrm flipH="1">
          <a:off x="7998532" y="8782050"/>
          <a:ext cx="1212144" cy="4359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32</xdr:row>
      <xdr:rowOff>142875</xdr:rowOff>
    </xdr:from>
    <xdr:to>
      <xdr:col>20</xdr:col>
      <xdr:colOff>38101</xdr:colOff>
      <xdr:row>32</xdr:row>
      <xdr:rowOff>161925</xdr:rowOff>
    </xdr:to>
    <xdr:cxnSp macro="">
      <xdr:nvCxnSpPr>
        <xdr:cNvPr id="113" name="直線接點 112"/>
        <xdr:cNvCxnSpPr/>
      </xdr:nvCxnSpPr>
      <xdr:spPr>
        <a:xfrm flipH="1">
          <a:off x="7686675" y="9001125"/>
          <a:ext cx="1533526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666750</xdr:colOff>
      <xdr:row>31</xdr:row>
      <xdr:rowOff>95250</xdr:rowOff>
    </xdr:from>
    <xdr:to>
      <xdr:col>23</xdr:col>
      <xdr:colOff>95250</xdr:colOff>
      <xdr:row>31</xdr:row>
      <xdr:rowOff>123825</xdr:rowOff>
    </xdr:to>
    <xdr:cxnSp macro="">
      <xdr:nvCxnSpPr>
        <xdr:cNvPr id="116" name="直線接點 115"/>
        <xdr:cNvCxnSpPr/>
      </xdr:nvCxnSpPr>
      <xdr:spPr>
        <a:xfrm flipV="1">
          <a:off x="10648950" y="8734425"/>
          <a:ext cx="981075" cy="285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695325</xdr:colOff>
      <xdr:row>32</xdr:row>
      <xdr:rowOff>76200</xdr:rowOff>
    </xdr:from>
    <xdr:to>
      <xdr:col>23</xdr:col>
      <xdr:colOff>123825</xdr:colOff>
      <xdr:row>32</xdr:row>
      <xdr:rowOff>104775</xdr:rowOff>
    </xdr:to>
    <xdr:cxnSp macro="">
      <xdr:nvCxnSpPr>
        <xdr:cNvPr id="118" name="直線接點 117"/>
        <xdr:cNvCxnSpPr/>
      </xdr:nvCxnSpPr>
      <xdr:spPr>
        <a:xfrm flipV="1">
          <a:off x="10677525" y="8934450"/>
          <a:ext cx="981075" cy="285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85725</xdr:colOff>
      <xdr:row>28</xdr:row>
      <xdr:rowOff>123825</xdr:rowOff>
    </xdr:from>
    <xdr:to>
      <xdr:col>23</xdr:col>
      <xdr:colOff>85725</xdr:colOff>
      <xdr:row>32</xdr:row>
      <xdr:rowOff>85725</xdr:rowOff>
    </xdr:to>
    <xdr:cxnSp macro="">
      <xdr:nvCxnSpPr>
        <xdr:cNvPr id="120" name="直線單箭頭接點 119"/>
        <xdr:cNvCxnSpPr/>
      </xdr:nvCxnSpPr>
      <xdr:spPr>
        <a:xfrm flipV="1">
          <a:off x="11620500" y="8115300"/>
          <a:ext cx="0" cy="8286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22</xdr:row>
      <xdr:rowOff>180975</xdr:rowOff>
    </xdr:from>
    <xdr:to>
      <xdr:col>15</xdr:col>
      <xdr:colOff>254707</xdr:colOff>
      <xdr:row>31</xdr:row>
      <xdr:rowOff>186471</xdr:rowOff>
    </xdr:to>
    <xdr:cxnSp macro="">
      <xdr:nvCxnSpPr>
        <xdr:cNvPr id="122" name="直線接點 121"/>
        <xdr:cNvCxnSpPr>
          <a:endCxn id="12" idx="3"/>
        </xdr:cNvCxnSpPr>
      </xdr:nvCxnSpPr>
      <xdr:spPr>
        <a:xfrm>
          <a:off x="7934325" y="6762750"/>
          <a:ext cx="64207" cy="206289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26</xdr:row>
      <xdr:rowOff>47625</xdr:rowOff>
    </xdr:from>
    <xdr:to>
      <xdr:col>14</xdr:col>
      <xdr:colOff>200025</xdr:colOff>
      <xdr:row>32</xdr:row>
      <xdr:rowOff>161925</xdr:rowOff>
    </xdr:to>
    <xdr:cxnSp macro="">
      <xdr:nvCxnSpPr>
        <xdr:cNvPr id="125" name="直線接點 124"/>
        <xdr:cNvCxnSpPr/>
      </xdr:nvCxnSpPr>
      <xdr:spPr>
        <a:xfrm>
          <a:off x="7648575" y="7600950"/>
          <a:ext cx="38100" cy="14192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opLeftCell="M16" zoomScaleNormal="100" zoomScalePageLayoutView="40" workbookViewId="0">
      <selection activeCell="AJ14" sqref="AJ14"/>
    </sheetView>
  </sheetViews>
  <sheetFormatPr defaultRowHeight="16.5" x14ac:dyDescent="0.25"/>
  <cols>
    <col min="1" max="1" width="6.25" customWidth="1"/>
    <col min="2" max="2" width="5.25" customWidth="1"/>
    <col min="3" max="3" width="5.125" customWidth="1"/>
    <col min="8" max="8" width="6.375" customWidth="1"/>
    <col min="10" max="10" width="4.875" customWidth="1"/>
    <col min="11" max="11" width="6.5" customWidth="1"/>
    <col min="13" max="13" width="5.5" customWidth="1"/>
    <col min="14" max="14" width="4.375" customWidth="1"/>
    <col min="15" max="18" width="3.375" customWidth="1"/>
    <col min="19" max="20" width="4.375" customWidth="1"/>
    <col min="21" max="22" width="10.5" bestFit="1" customWidth="1"/>
    <col min="23" max="23" width="9.875" customWidth="1"/>
    <col min="24" max="27" width="4.25" customWidth="1"/>
    <col min="28" max="28" width="4.625" customWidth="1"/>
    <col min="29" max="29" width="6" customWidth="1"/>
    <col min="30" max="30" width="4.625" customWidth="1"/>
    <col min="31" max="31" width="4.375" customWidth="1"/>
    <col min="32" max="32" width="7.75" customWidth="1"/>
    <col min="33" max="33" width="3.875" customWidth="1"/>
    <col min="34" max="34" width="3.5" customWidth="1"/>
    <col min="35" max="35" width="3.875" customWidth="1"/>
    <col min="36" max="36" width="4.5" customWidth="1"/>
    <col min="37" max="38" width="8.25" customWidth="1"/>
    <col min="39" max="39" width="5.875" customWidth="1"/>
    <col min="40" max="40" width="4" customWidth="1"/>
    <col min="41" max="41" width="4.375" customWidth="1"/>
    <col min="42" max="44" width="3.5" customWidth="1"/>
  </cols>
  <sheetData>
    <row r="1" spans="1:45" ht="32.450000000000003" customHeight="1" thickBot="1" x14ac:dyDescent="0.3">
      <c r="A1" s="180" t="s">
        <v>168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</row>
    <row r="2" spans="1:45" ht="18" thickTop="1" thickBot="1" x14ac:dyDescent="0.3">
      <c r="A2" s="182" t="s">
        <v>75</v>
      </c>
      <c r="B2" s="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t="s">
        <v>61</v>
      </c>
      <c r="U2" s="2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3"/>
    </row>
    <row r="3" spans="1:45" ht="51.75" thickTop="1" x14ac:dyDescent="0.25">
      <c r="A3" s="182"/>
      <c r="B3" s="26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T3" s="1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M3" s="108"/>
      <c r="AN3" s="109" t="s">
        <v>57</v>
      </c>
      <c r="AO3" s="109"/>
      <c r="AP3" s="109"/>
      <c r="AQ3" s="17"/>
      <c r="AR3" s="26"/>
      <c r="AS3" s="184" t="s">
        <v>78</v>
      </c>
    </row>
    <row r="4" spans="1:45" ht="17.25" thickBot="1" x14ac:dyDescent="0.3">
      <c r="A4" s="182"/>
      <c r="B4" s="26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114"/>
      <c r="AM4" s="111"/>
      <c r="AN4" s="114"/>
      <c r="AO4" s="114"/>
      <c r="AP4" s="114"/>
      <c r="AQ4" s="19"/>
      <c r="AR4" s="26"/>
      <c r="AS4" s="184"/>
    </row>
    <row r="5" spans="1:45" x14ac:dyDescent="0.25">
      <c r="A5" s="182"/>
      <c r="B5" s="26"/>
      <c r="C5" s="1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"/>
      <c r="T5" s="18"/>
      <c r="U5" s="5"/>
      <c r="V5" s="119" t="s">
        <v>194</v>
      </c>
      <c r="W5" s="3" t="s">
        <v>189</v>
      </c>
      <c r="X5" s="156" t="s">
        <v>214</v>
      </c>
      <c r="Y5" s="157"/>
      <c r="Z5" s="156" t="s">
        <v>28</v>
      </c>
      <c r="AA5" s="157"/>
      <c r="AB5" s="221" t="s">
        <v>191</v>
      </c>
      <c r="AC5" s="156" t="s">
        <v>217</v>
      </c>
      <c r="AD5" s="157"/>
      <c r="AE5" s="5"/>
      <c r="AF5" s="5"/>
      <c r="AG5" s="16"/>
      <c r="AH5" s="4"/>
      <c r="AI5" s="4"/>
      <c r="AJ5" s="4"/>
      <c r="AK5" s="4"/>
      <c r="AL5" s="109"/>
      <c r="AM5" s="111"/>
      <c r="AN5" s="114"/>
      <c r="AO5" s="114"/>
      <c r="AP5" s="114"/>
      <c r="AQ5" s="19"/>
      <c r="AR5" s="26"/>
      <c r="AS5" s="184"/>
    </row>
    <row r="6" spans="1:45" x14ac:dyDescent="0.25">
      <c r="A6" s="182"/>
      <c r="B6" s="26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9"/>
      <c r="T6" s="18"/>
      <c r="U6" s="5"/>
      <c r="V6" s="119" t="s">
        <v>193</v>
      </c>
      <c r="W6" s="3" t="s">
        <v>189</v>
      </c>
      <c r="X6" s="6"/>
      <c r="Y6" s="116" t="s">
        <v>190</v>
      </c>
      <c r="Z6" s="116"/>
      <c r="AA6" s="7"/>
      <c r="AB6" s="197"/>
      <c r="AC6" s="218" t="s">
        <v>218</v>
      </c>
      <c r="AD6" s="146"/>
      <c r="AE6" s="219" t="s">
        <v>219</v>
      </c>
      <c r="AF6" s="220"/>
      <c r="AG6" s="18"/>
      <c r="AH6" s="5"/>
      <c r="AI6" s="5"/>
      <c r="AJ6" s="5"/>
      <c r="AK6" s="5"/>
      <c r="AL6" s="114"/>
      <c r="AM6" s="111"/>
      <c r="AN6" s="114"/>
      <c r="AO6" s="114"/>
      <c r="AP6" s="114"/>
      <c r="AQ6" s="19"/>
      <c r="AR6" s="26"/>
      <c r="AS6" s="184"/>
    </row>
    <row r="7" spans="1:45" ht="17.25" thickBot="1" x14ac:dyDescent="0.3">
      <c r="A7" s="182"/>
      <c r="B7" s="26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9"/>
      <c r="T7" s="18"/>
      <c r="U7" s="5"/>
      <c r="V7" s="119" t="s">
        <v>192</v>
      </c>
      <c r="W7" s="3" t="s">
        <v>189</v>
      </c>
      <c r="X7" s="6" t="s">
        <v>210</v>
      </c>
      <c r="Y7" s="7"/>
      <c r="Z7" s="6" t="s">
        <v>29</v>
      </c>
      <c r="AA7" s="7"/>
      <c r="AB7" s="198"/>
      <c r="AC7" s="123" t="s">
        <v>211</v>
      </c>
      <c r="AD7" s="7"/>
      <c r="AE7" s="117" t="s">
        <v>212</v>
      </c>
      <c r="AF7" s="118" t="s">
        <v>213</v>
      </c>
      <c r="AG7" s="18"/>
      <c r="AH7" s="5"/>
      <c r="AI7" s="5" t="s">
        <v>188</v>
      </c>
      <c r="AJ7" s="5"/>
      <c r="AK7" s="5"/>
      <c r="AL7" s="114"/>
      <c r="AM7" s="111"/>
      <c r="AN7" s="114"/>
      <c r="AO7" s="114"/>
      <c r="AP7" s="114"/>
      <c r="AQ7" s="19"/>
      <c r="AR7" s="26"/>
      <c r="AS7" s="184"/>
    </row>
    <row r="8" spans="1:45" x14ac:dyDescent="0.25">
      <c r="A8" s="182"/>
      <c r="B8" s="26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9"/>
      <c r="T8" s="18"/>
      <c r="U8" s="5"/>
      <c r="V8" s="5"/>
      <c r="W8" s="5"/>
      <c r="X8" s="5"/>
      <c r="Y8" s="5"/>
      <c r="Z8" s="121"/>
      <c r="AA8" s="5"/>
      <c r="AB8" s="5"/>
      <c r="AC8" s="5"/>
      <c r="AD8" s="5"/>
      <c r="AE8" s="5"/>
      <c r="AF8" s="5"/>
      <c r="AG8" s="4"/>
      <c r="AH8" s="18"/>
      <c r="AI8" s="5"/>
      <c r="AJ8" s="5"/>
      <c r="AK8" s="5"/>
      <c r="AL8" s="114"/>
      <c r="AM8" s="111"/>
      <c r="AN8" s="114"/>
      <c r="AO8" s="114"/>
      <c r="AP8" s="114"/>
      <c r="AQ8" s="19"/>
      <c r="AR8" s="26"/>
      <c r="AS8" s="184"/>
    </row>
    <row r="9" spans="1:45" ht="17.25" thickBot="1" x14ac:dyDescent="0.3">
      <c r="B9" s="2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9"/>
      <c r="T9" s="18"/>
      <c r="U9" s="5"/>
      <c r="V9" s="5"/>
      <c r="W9" s="5"/>
      <c r="X9" s="5"/>
      <c r="Y9" s="5"/>
      <c r="Z9" s="122"/>
      <c r="AA9" s="5"/>
      <c r="AB9" s="185" t="s">
        <v>12</v>
      </c>
      <c r="AC9" s="3" t="s">
        <v>0</v>
      </c>
      <c r="AD9" s="202" t="s">
        <v>220</v>
      </c>
      <c r="AE9" s="202"/>
      <c r="AF9" s="202"/>
      <c r="AG9" s="5" t="s">
        <v>4</v>
      </c>
      <c r="AH9" s="20"/>
      <c r="AI9" s="10"/>
      <c r="AJ9" s="10"/>
      <c r="AK9" s="10"/>
      <c r="AL9" s="113"/>
      <c r="AM9" s="111"/>
      <c r="AN9" s="114"/>
      <c r="AO9" s="114"/>
      <c r="AP9" s="114"/>
      <c r="AQ9" s="19"/>
      <c r="AR9" s="26"/>
      <c r="AS9" s="184"/>
    </row>
    <row r="10" spans="1:45" ht="17.25" thickBot="1" x14ac:dyDescent="0.3">
      <c r="B10" s="26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9"/>
      <c r="T10" s="18"/>
      <c r="U10" s="5"/>
      <c r="V10" s="5"/>
      <c r="W10" s="44"/>
      <c r="X10" s="5"/>
      <c r="Y10" s="5"/>
      <c r="Z10" s="5"/>
      <c r="AA10" s="5"/>
      <c r="AB10" s="186"/>
      <c r="AC10" s="3" t="s">
        <v>0</v>
      </c>
      <c r="AD10" s="203" t="s">
        <v>221</v>
      </c>
      <c r="AE10" s="204"/>
      <c r="AF10" s="204"/>
      <c r="AG10" s="5" t="s">
        <v>5</v>
      </c>
      <c r="AH10" s="5"/>
      <c r="AI10" s="5"/>
      <c r="AJ10" s="5"/>
      <c r="AK10" s="5"/>
      <c r="AL10" s="110"/>
      <c r="AM10" s="112"/>
      <c r="AN10" s="113"/>
      <c r="AO10" s="113"/>
      <c r="AP10" s="113"/>
      <c r="AQ10" s="21"/>
      <c r="AR10" s="26"/>
    </row>
    <row r="11" spans="1:45" ht="17.25" thickBot="1" x14ac:dyDescent="0.3">
      <c r="B11" s="26"/>
      <c r="C11" s="1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9"/>
      <c r="T11" s="18"/>
      <c r="U11" s="5"/>
      <c r="V11" s="5"/>
      <c r="W11" s="5"/>
      <c r="X11" s="5"/>
      <c r="Y11" s="5"/>
      <c r="Z11" s="5"/>
      <c r="AA11" s="5"/>
      <c r="AB11" s="186"/>
      <c r="AC11" s="3" t="s">
        <v>0</v>
      </c>
      <c r="AD11" s="205" t="s">
        <v>2</v>
      </c>
      <c r="AE11" s="205"/>
      <c r="AF11" s="205"/>
      <c r="AG11" s="5" t="s">
        <v>6</v>
      </c>
      <c r="AH11" s="5"/>
      <c r="AI11" s="5"/>
      <c r="AJ11" s="5"/>
      <c r="AK11" s="5"/>
      <c r="AL11" s="115"/>
      <c r="AM11" s="147" t="s">
        <v>195</v>
      </c>
      <c r="AN11" s="5"/>
      <c r="AO11" s="5"/>
      <c r="AP11" s="5"/>
      <c r="AQ11" s="28"/>
      <c r="AR11" s="21"/>
    </row>
    <row r="12" spans="1:45" ht="17.25" thickBot="1" x14ac:dyDescent="0.3">
      <c r="B12" s="27"/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9"/>
      <c r="T12" s="18"/>
      <c r="U12" s="5"/>
      <c r="V12" s="5"/>
      <c r="W12" s="5"/>
      <c r="X12" s="5"/>
      <c r="Y12" s="5"/>
      <c r="Z12" s="5"/>
      <c r="AA12" s="5"/>
      <c r="AB12" s="187"/>
      <c r="AC12" s="3" t="s">
        <v>0</v>
      </c>
      <c r="AD12" s="202" t="s">
        <v>13</v>
      </c>
      <c r="AE12" s="206"/>
      <c r="AF12" s="206"/>
      <c r="AG12" s="5" t="s">
        <v>7</v>
      </c>
      <c r="AH12" s="5"/>
      <c r="AI12" s="5"/>
      <c r="AJ12" s="5"/>
      <c r="AK12" s="5"/>
      <c r="AL12" s="115"/>
      <c r="AM12" s="148"/>
      <c r="AN12" s="5"/>
      <c r="AO12" s="5"/>
      <c r="AP12" s="5"/>
      <c r="AQ12" s="16"/>
    </row>
    <row r="13" spans="1:45" ht="21" customHeight="1" thickBot="1" x14ac:dyDescent="0.3">
      <c r="C13" s="1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/>
      <c r="T13" s="2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 t="s">
        <v>56</v>
      </c>
      <c r="AF13" s="8" t="s">
        <v>4</v>
      </c>
      <c r="AG13" s="10"/>
      <c r="AH13" s="10"/>
      <c r="AI13" s="10"/>
      <c r="AJ13" s="10"/>
      <c r="AK13" s="10"/>
      <c r="AL13" s="120"/>
      <c r="AM13" s="149"/>
      <c r="AN13" s="10"/>
      <c r="AO13" s="10"/>
      <c r="AP13" s="16"/>
      <c r="AQ13" s="5"/>
    </row>
    <row r="14" spans="1:45" ht="101.25" thickBot="1" x14ac:dyDescent="0.3">
      <c r="A14" s="1" t="s">
        <v>77</v>
      </c>
      <c r="D14" s="1" t="s">
        <v>64</v>
      </c>
      <c r="U14" s="42" t="s">
        <v>71</v>
      </c>
      <c r="AC14" s="44" t="s">
        <v>80</v>
      </c>
      <c r="AE14" s="12" t="s">
        <v>8</v>
      </c>
      <c r="AF14" s="12" t="s">
        <v>9</v>
      </c>
      <c r="AN14" s="1" t="s">
        <v>65</v>
      </c>
      <c r="AO14" s="1"/>
      <c r="AS14" s="1" t="s">
        <v>79</v>
      </c>
    </row>
    <row r="15" spans="1:45" ht="20.25" thickBot="1" x14ac:dyDescent="0.3">
      <c r="C15" s="21"/>
      <c r="D15" s="4"/>
      <c r="E15" s="4"/>
      <c r="F15" s="4"/>
      <c r="G15" s="191" t="s">
        <v>60</v>
      </c>
      <c r="H15" s="192"/>
      <c r="I15" s="16"/>
      <c r="J15" s="4"/>
      <c r="K15" s="4"/>
      <c r="L15" s="17"/>
      <c r="N15" s="16"/>
      <c r="O15" s="4"/>
      <c r="P15" s="4"/>
      <c r="Q15" s="4"/>
      <c r="R15" s="4"/>
      <c r="S15" s="4"/>
      <c r="T15" s="4"/>
      <c r="U15" s="4"/>
      <c r="V15" s="4"/>
      <c r="W15" s="4"/>
      <c r="X15" s="179" t="s">
        <v>11</v>
      </c>
      <c r="Y15" s="179"/>
      <c r="Z15" s="179"/>
      <c r="AA15" s="179"/>
      <c r="AB15" s="216" t="s">
        <v>10</v>
      </c>
      <c r="AC15" s="217"/>
      <c r="AD15" s="13"/>
      <c r="AE15" s="62" t="s">
        <v>5</v>
      </c>
      <c r="AF15" s="30" t="s">
        <v>4</v>
      </c>
      <c r="AG15" s="178" t="s">
        <v>10</v>
      </c>
      <c r="AH15" s="179"/>
      <c r="AI15" s="179"/>
      <c r="AJ15" s="179"/>
      <c r="AK15" s="179" t="s">
        <v>55</v>
      </c>
      <c r="AL15" s="179"/>
      <c r="AM15" s="179" t="s">
        <v>10</v>
      </c>
      <c r="AN15" s="179"/>
      <c r="AO15" s="190"/>
      <c r="AP15" s="20"/>
      <c r="AQ15" s="5"/>
    </row>
    <row r="16" spans="1:45" ht="17.25" thickBot="1" x14ac:dyDescent="0.3">
      <c r="B16" s="25"/>
      <c r="C16" s="5"/>
      <c r="D16" s="5"/>
      <c r="E16" s="5" t="s">
        <v>59</v>
      </c>
      <c r="F16" s="5"/>
      <c r="G16" s="193"/>
      <c r="H16" s="194"/>
      <c r="I16" s="18"/>
      <c r="J16" s="5"/>
      <c r="K16" s="5"/>
      <c r="L16" s="19"/>
      <c r="N16" s="18"/>
      <c r="O16" s="5"/>
      <c r="P16" s="5"/>
      <c r="Q16" s="5"/>
      <c r="R16" s="5"/>
      <c r="S16" s="5"/>
      <c r="T16" s="5"/>
      <c r="U16" s="5"/>
      <c r="V16" s="5"/>
      <c r="W16" s="5"/>
      <c r="X16" s="45"/>
      <c r="Y16" s="48" t="s">
        <v>25</v>
      </c>
      <c r="Z16" s="48" t="s">
        <v>7</v>
      </c>
      <c r="AA16" s="48"/>
      <c r="AB16" s="207" t="s">
        <v>45</v>
      </c>
      <c r="AC16" s="207"/>
      <c r="AD16" s="207"/>
      <c r="AE16" s="60"/>
      <c r="AF16" s="60"/>
      <c r="AG16" s="188" t="s">
        <v>45</v>
      </c>
      <c r="AH16" s="189"/>
      <c r="AI16" s="189"/>
      <c r="AJ16" s="189"/>
      <c r="AK16" s="189"/>
      <c r="AL16" s="48"/>
      <c r="AM16" s="5"/>
      <c r="AN16" s="5"/>
      <c r="AO16" s="5"/>
      <c r="AP16" s="5"/>
      <c r="AQ16" s="20"/>
    </row>
    <row r="17" spans="1:45" ht="17.25" thickBot="1" x14ac:dyDescent="0.3">
      <c r="B17" s="26"/>
      <c r="C17" s="20"/>
      <c r="D17" s="10"/>
      <c r="E17" s="10"/>
      <c r="F17" s="10"/>
      <c r="G17" s="10"/>
      <c r="H17" s="21"/>
      <c r="I17" s="18"/>
      <c r="J17" s="5"/>
      <c r="K17" s="5"/>
      <c r="L17" s="19"/>
      <c r="N17" s="18"/>
      <c r="O17" s="5"/>
      <c r="P17" s="5"/>
      <c r="Q17" s="5"/>
      <c r="R17" s="5"/>
      <c r="S17" s="5"/>
      <c r="T17" s="5"/>
      <c r="U17" s="5"/>
      <c r="V17" s="5"/>
      <c r="W17" s="5"/>
      <c r="X17" s="18"/>
      <c r="Y17" s="199" t="s">
        <v>19</v>
      </c>
      <c r="Z17" s="199" t="s">
        <v>18</v>
      </c>
      <c r="AA17" s="48"/>
      <c r="AB17" s="48" t="s">
        <v>7</v>
      </c>
      <c r="AC17" s="156" t="s">
        <v>13</v>
      </c>
      <c r="AD17" s="157"/>
      <c r="AE17" s="156" t="s">
        <v>0</v>
      </c>
      <c r="AF17" s="157"/>
      <c r="AG17" s="199" t="s">
        <v>12</v>
      </c>
      <c r="AH17" s="48"/>
      <c r="AI17" s="199" t="s">
        <v>46</v>
      </c>
      <c r="AJ17" s="47"/>
      <c r="AK17" s="47"/>
      <c r="AL17" s="47"/>
      <c r="AM17" s="47"/>
      <c r="AN17" s="200" t="s">
        <v>49</v>
      </c>
      <c r="AO17" s="200"/>
      <c r="AP17" s="5"/>
      <c r="AQ17" s="19"/>
      <c r="AR17" s="25"/>
    </row>
    <row r="18" spans="1:45" ht="17.25" thickTop="1" x14ac:dyDescent="0.25">
      <c r="B18" s="26"/>
      <c r="C18" s="5"/>
      <c r="D18" s="5"/>
      <c r="E18" s="5"/>
      <c r="F18" s="5"/>
      <c r="G18" s="5"/>
      <c r="H18" s="5"/>
      <c r="I18" s="18"/>
      <c r="J18" s="5"/>
      <c r="K18" s="5"/>
      <c r="L18" s="19"/>
      <c r="N18" s="18"/>
      <c r="O18" s="5"/>
      <c r="P18" s="5"/>
      <c r="Q18" s="5"/>
      <c r="R18" s="5"/>
      <c r="S18" s="5"/>
      <c r="T18" s="5"/>
      <c r="U18" s="172" t="s">
        <v>70</v>
      </c>
      <c r="V18" s="173"/>
      <c r="W18" s="5"/>
      <c r="X18" s="18"/>
      <c r="Y18" s="201"/>
      <c r="Z18" s="201"/>
      <c r="AA18" s="48"/>
      <c r="AB18" s="48" t="s">
        <v>6</v>
      </c>
      <c r="AC18" s="156" t="s">
        <v>14</v>
      </c>
      <c r="AD18" s="157"/>
      <c r="AE18" s="156" t="s">
        <v>0</v>
      </c>
      <c r="AF18" s="157"/>
      <c r="AG18" s="201"/>
      <c r="AH18" s="48"/>
      <c r="AI18" s="201"/>
      <c r="AJ18" s="48"/>
      <c r="AK18" s="162"/>
      <c r="AL18" s="165" t="s">
        <v>66</v>
      </c>
      <c r="AM18" s="48"/>
      <c r="AN18" s="200"/>
      <c r="AO18" s="200"/>
      <c r="AP18" s="5"/>
      <c r="AQ18" s="19"/>
      <c r="AR18" s="26"/>
    </row>
    <row r="19" spans="1:45" x14ac:dyDescent="0.25">
      <c r="B19" s="26"/>
      <c r="C19" s="5"/>
      <c r="D19" s="5"/>
      <c r="E19" s="5"/>
      <c r="F19" s="5"/>
      <c r="G19" s="5"/>
      <c r="H19" s="5"/>
      <c r="I19" s="18"/>
      <c r="J19" s="5"/>
      <c r="K19" s="5"/>
      <c r="L19" s="19"/>
      <c r="N19" s="18"/>
      <c r="O19" s="209" t="s">
        <v>55</v>
      </c>
      <c r="P19" s="210"/>
      <c r="Q19" s="146"/>
      <c r="R19" s="5"/>
      <c r="S19" s="5"/>
      <c r="T19" s="5"/>
      <c r="U19" s="173"/>
      <c r="V19" s="173"/>
      <c r="W19" s="5"/>
      <c r="X19" s="18"/>
      <c r="Y19" s="201"/>
      <c r="Z19" s="199" t="s">
        <v>20</v>
      </c>
      <c r="AA19" s="48"/>
      <c r="AB19" s="48" t="s">
        <v>5</v>
      </c>
      <c r="AC19" s="125" t="s">
        <v>215</v>
      </c>
      <c r="AD19" s="124" t="s">
        <v>16</v>
      </c>
      <c r="AE19" s="156" t="s">
        <v>0</v>
      </c>
      <c r="AF19" s="157"/>
      <c r="AG19" s="201"/>
      <c r="AH19" s="48"/>
      <c r="AI19" s="201"/>
      <c r="AJ19" s="48"/>
      <c r="AK19" s="163"/>
      <c r="AL19" s="166"/>
      <c r="AM19" s="48"/>
      <c r="AN19" s="199" t="s">
        <v>50</v>
      </c>
      <c r="AO19" s="199" t="s">
        <v>51</v>
      </c>
      <c r="AP19" s="5"/>
      <c r="AQ19" s="19"/>
      <c r="AR19" s="26"/>
    </row>
    <row r="20" spans="1:45" ht="17.25" thickBot="1" x14ac:dyDescent="0.3">
      <c r="A20" s="183" t="s">
        <v>76</v>
      </c>
      <c r="B20" s="26"/>
      <c r="C20" s="5"/>
      <c r="D20" s="6"/>
      <c r="E20" s="35"/>
      <c r="F20" s="36"/>
      <c r="G20" s="7"/>
      <c r="H20" s="5"/>
      <c r="I20" s="18"/>
      <c r="J20" s="5"/>
      <c r="K20" s="5"/>
      <c r="L20" s="19"/>
      <c r="N20" s="18"/>
      <c r="O20" s="5"/>
      <c r="P20" s="5" t="s">
        <v>6</v>
      </c>
      <c r="Q20" s="5" t="s">
        <v>7</v>
      </c>
      <c r="R20" s="5" t="s">
        <v>25</v>
      </c>
      <c r="S20" s="153" t="s">
        <v>12</v>
      </c>
      <c r="T20" s="5"/>
      <c r="U20" s="5"/>
      <c r="V20" s="5"/>
      <c r="W20" s="5"/>
      <c r="X20" s="18"/>
      <c r="Y20" s="201"/>
      <c r="Z20" s="201"/>
      <c r="AA20" s="48"/>
      <c r="AB20" s="48" t="s">
        <v>4</v>
      </c>
      <c r="AC20" s="156" t="s">
        <v>17</v>
      </c>
      <c r="AD20" s="157"/>
      <c r="AE20" s="156" t="s">
        <v>0</v>
      </c>
      <c r="AF20" s="157"/>
      <c r="AG20" s="201"/>
      <c r="AH20" s="48"/>
      <c r="AI20" s="201"/>
      <c r="AJ20" s="48"/>
      <c r="AK20" s="164"/>
      <c r="AL20" s="166"/>
      <c r="AM20" s="48"/>
      <c r="AN20" s="199"/>
      <c r="AO20" s="199"/>
      <c r="AP20" s="5"/>
      <c r="AQ20" s="19"/>
      <c r="AR20" s="26"/>
    </row>
    <row r="21" spans="1:45" ht="18" thickTop="1" thickBot="1" x14ac:dyDescent="0.3">
      <c r="A21" s="183"/>
      <c r="B21" s="26"/>
      <c r="C21" s="5"/>
      <c r="D21" s="31"/>
      <c r="E21" s="37"/>
      <c r="F21" s="38"/>
      <c r="G21" s="9"/>
      <c r="H21" s="5"/>
      <c r="I21" s="18"/>
      <c r="J21" s="5"/>
      <c r="K21" s="5"/>
      <c r="L21" s="19"/>
      <c r="N21" s="18"/>
      <c r="O21" s="5"/>
      <c r="P21" s="214" t="str">
        <f>分機表!B34</f>
        <v>三年一班</v>
      </c>
      <c r="Q21" s="214" t="s">
        <v>41</v>
      </c>
      <c r="R21" s="211" t="s">
        <v>222</v>
      </c>
      <c r="S21" s="154"/>
      <c r="T21" s="4"/>
      <c r="U21" s="4"/>
      <c r="V21" s="4"/>
      <c r="W21" s="4"/>
      <c r="X21" s="5"/>
      <c r="Y21" s="199" t="s">
        <v>21</v>
      </c>
      <c r="Z21" s="199" t="str">
        <f>分機表!B30</f>
        <v>一年一班</v>
      </c>
      <c r="AA21" s="199" t="str">
        <f>分機表!B42</f>
        <v>五年三班</v>
      </c>
      <c r="AB21" s="48"/>
      <c r="AC21" s="48"/>
      <c r="AD21" s="48"/>
      <c r="AE21" s="48"/>
      <c r="AF21" s="48"/>
      <c r="AG21" s="48"/>
      <c r="AH21" s="48"/>
      <c r="AI21" s="201"/>
      <c r="AJ21" s="48"/>
      <c r="AK21" s="49"/>
      <c r="AL21" s="166"/>
      <c r="AM21" s="48"/>
      <c r="AN21" s="199"/>
      <c r="AO21" s="199"/>
      <c r="AP21" s="5"/>
      <c r="AQ21" s="150" t="s">
        <v>126</v>
      </c>
      <c r="AR21" s="26"/>
    </row>
    <row r="22" spans="1:45" ht="17.25" thickTop="1" x14ac:dyDescent="0.25">
      <c r="A22" s="183"/>
      <c r="B22" s="26"/>
      <c r="C22" s="5"/>
      <c r="D22" s="24"/>
      <c r="E22" s="39"/>
      <c r="F22" s="40"/>
      <c r="G22" s="34"/>
      <c r="H22" s="5"/>
      <c r="I22" s="18"/>
      <c r="J22" s="5"/>
      <c r="K22" s="5"/>
      <c r="L22" s="19"/>
      <c r="N22" s="18"/>
      <c r="O22" s="5"/>
      <c r="P22" s="214"/>
      <c r="Q22" s="214"/>
      <c r="R22" s="211"/>
      <c r="S22" s="155"/>
      <c r="T22" s="5"/>
      <c r="U22" s="5"/>
      <c r="V22" s="5"/>
      <c r="W22" s="5"/>
      <c r="X22" s="5"/>
      <c r="Y22" s="199"/>
      <c r="Z22" s="199"/>
      <c r="AA22" s="199"/>
      <c r="AB22" s="48"/>
      <c r="AC22" s="170" t="s">
        <v>69</v>
      </c>
      <c r="AD22" s="171"/>
      <c r="AE22" s="171"/>
      <c r="AF22" s="171"/>
      <c r="AG22" s="48"/>
      <c r="AH22" s="48"/>
      <c r="AI22" s="201"/>
      <c r="AJ22" s="48"/>
      <c r="AK22" s="50"/>
      <c r="AL22" s="51"/>
      <c r="AM22" s="48"/>
      <c r="AN22" s="199" t="s">
        <v>52</v>
      </c>
      <c r="AO22" s="199" t="s">
        <v>51</v>
      </c>
      <c r="AP22" s="5"/>
      <c r="AQ22" s="151"/>
      <c r="AR22" s="26"/>
      <c r="AS22" s="184" t="s">
        <v>76</v>
      </c>
    </row>
    <row r="23" spans="1:45" ht="26.25" thickBot="1" x14ac:dyDescent="0.3">
      <c r="A23" s="183"/>
      <c r="B23" s="26"/>
      <c r="C23" s="5"/>
      <c r="D23" s="24"/>
      <c r="E23" s="37"/>
      <c r="F23" s="38"/>
      <c r="G23" s="34"/>
      <c r="H23" s="5"/>
      <c r="I23" s="18"/>
      <c r="J23" s="41" t="s">
        <v>63</v>
      </c>
      <c r="K23" s="5"/>
      <c r="L23" s="19"/>
      <c r="N23" s="18"/>
      <c r="O23" s="5"/>
      <c r="P23" s="214"/>
      <c r="Q23" s="214"/>
      <c r="R23" s="212"/>
      <c r="S23" s="5"/>
      <c r="T23" s="5"/>
      <c r="U23" s="208" t="s">
        <v>74</v>
      </c>
      <c r="V23" s="208"/>
      <c r="W23" s="5"/>
      <c r="X23" s="5"/>
      <c r="Y23" s="199"/>
      <c r="Z23" s="199"/>
      <c r="AA23" s="199"/>
      <c r="AB23" s="48"/>
      <c r="AC23" s="171"/>
      <c r="AD23" s="171"/>
      <c r="AE23" s="171"/>
      <c r="AF23" s="171"/>
      <c r="AG23" s="48"/>
      <c r="AH23" s="48"/>
      <c r="AI23" s="199" t="s">
        <v>47</v>
      </c>
      <c r="AJ23" s="48"/>
      <c r="AK23" s="50"/>
      <c r="AL23" s="51"/>
      <c r="AM23" s="48"/>
      <c r="AN23" s="199"/>
      <c r="AO23" s="199"/>
      <c r="AP23" s="5"/>
      <c r="AQ23" s="181"/>
      <c r="AR23" s="26"/>
      <c r="AS23" s="184"/>
    </row>
    <row r="24" spans="1:45" ht="17.25" thickBot="1" x14ac:dyDescent="0.3">
      <c r="A24" s="183"/>
      <c r="B24" s="26"/>
      <c r="C24" s="5"/>
      <c r="D24" s="32"/>
      <c r="E24" s="39"/>
      <c r="F24" s="40"/>
      <c r="G24" s="33"/>
      <c r="H24" s="5"/>
      <c r="I24" s="18"/>
      <c r="J24" s="5"/>
      <c r="K24" s="5"/>
      <c r="L24" s="19"/>
      <c r="N24" s="18"/>
      <c r="O24" s="5" t="s">
        <v>5</v>
      </c>
      <c r="P24" s="214"/>
      <c r="Q24" s="214"/>
      <c r="R24" s="212"/>
      <c r="S24" s="5"/>
      <c r="T24" s="5"/>
      <c r="U24" s="208"/>
      <c r="V24" s="208"/>
      <c r="W24" s="5"/>
      <c r="X24" s="5"/>
      <c r="Y24" s="199"/>
      <c r="Z24" s="199"/>
      <c r="AA24" s="199"/>
      <c r="AB24" s="48"/>
      <c r="AC24" s="48"/>
      <c r="AD24" s="48"/>
      <c r="AE24" s="48"/>
      <c r="AF24" s="48"/>
      <c r="AG24" s="48"/>
      <c r="AH24" s="48"/>
      <c r="AI24" s="199"/>
      <c r="AJ24" s="48"/>
      <c r="AK24" s="167" t="s">
        <v>68</v>
      </c>
      <c r="AL24" s="168"/>
      <c r="AM24" s="48"/>
      <c r="AN24" s="199"/>
      <c r="AO24" s="199"/>
      <c r="AP24" s="5"/>
      <c r="AQ24" s="19"/>
      <c r="AR24" s="26"/>
      <c r="AS24" s="184"/>
    </row>
    <row r="25" spans="1:45" x14ac:dyDescent="0.25">
      <c r="A25" s="183"/>
      <c r="B25" s="26"/>
      <c r="C25" s="5"/>
      <c r="D25" s="6"/>
      <c r="E25" s="35"/>
      <c r="F25" s="36"/>
      <c r="G25" s="7"/>
      <c r="H25" s="5"/>
      <c r="I25" s="18"/>
      <c r="J25" s="5"/>
      <c r="K25" s="5"/>
      <c r="L25" s="19"/>
      <c r="N25" s="18"/>
      <c r="O25" s="185" t="str">
        <f>分機表!B40</f>
        <v>五年一班</v>
      </c>
      <c r="P25" s="214" t="str">
        <f>分機表!B35</f>
        <v>三年二班</v>
      </c>
      <c r="Q25" s="214" t="s">
        <v>43</v>
      </c>
      <c r="R25" s="213" t="s">
        <v>40</v>
      </c>
      <c r="S25" s="5"/>
      <c r="T25" s="5"/>
      <c r="U25" s="208"/>
      <c r="V25" s="208"/>
      <c r="W25" s="5"/>
      <c r="X25" s="5"/>
      <c r="Y25" s="199" t="s">
        <v>82</v>
      </c>
      <c r="Z25" s="199" t="str">
        <f>分機表!B31</f>
        <v>二年二班</v>
      </c>
      <c r="AA25" s="199" t="str">
        <f>分機表!B36</f>
        <v>三年三班</v>
      </c>
      <c r="AB25" s="195" t="str">
        <f>分機表!B41</f>
        <v>五年二班</v>
      </c>
      <c r="AC25" s="48"/>
      <c r="AD25" s="48"/>
      <c r="AE25" s="48"/>
      <c r="AF25" s="48"/>
      <c r="AG25" s="48"/>
      <c r="AH25" s="48"/>
      <c r="AI25" s="199"/>
      <c r="AJ25" s="48"/>
      <c r="AK25" s="169"/>
      <c r="AL25" s="168"/>
      <c r="AM25" s="48"/>
      <c r="AN25" s="199" t="s">
        <v>0</v>
      </c>
      <c r="AO25" s="199" t="s">
        <v>0</v>
      </c>
      <c r="AP25" s="5"/>
      <c r="AQ25" s="150" t="s">
        <v>127</v>
      </c>
      <c r="AR25" s="26"/>
      <c r="AS25" s="184"/>
    </row>
    <row r="26" spans="1:45" x14ac:dyDescent="0.25">
      <c r="B26" s="26"/>
      <c r="C26" s="5"/>
      <c r="D26" s="5"/>
      <c r="E26" s="5"/>
      <c r="F26" s="5"/>
      <c r="G26" s="5"/>
      <c r="H26" s="5"/>
      <c r="I26" s="18"/>
      <c r="J26" s="5"/>
      <c r="K26" s="5"/>
      <c r="L26" s="19"/>
      <c r="N26" s="18"/>
      <c r="O26" s="186"/>
      <c r="P26" s="214"/>
      <c r="Q26" s="214"/>
      <c r="R26" s="213"/>
      <c r="S26" s="5"/>
      <c r="T26" s="5"/>
      <c r="U26" s="208"/>
      <c r="V26" s="208"/>
      <c r="W26" s="5"/>
      <c r="X26" s="5"/>
      <c r="Y26" s="199"/>
      <c r="Z26" s="199"/>
      <c r="AA26" s="199"/>
      <c r="AB26" s="196"/>
      <c r="AC26" s="48"/>
      <c r="AD26" s="48"/>
      <c r="AE26" s="48"/>
      <c r="AF26" s="48"/>
      <c r="AG26" s="48"/>
      <c r="AH26" s="48"/>
      <c r="AI26" s="199"/>
      <c r="AJ26" s="48"/>
      <c r="AK26" s="50"/>
      <c r="AL26" s="51"/>
      <c r="AM26" s="48"/>
      <c r="AN26" s="199"/>
      <c r="AO26" s="199"/>
      <c r="AP26" s="5"/>
      <c r="AQ26" s="151"/>
      <c r="AR26" s="26"/>
      <c r="AS26" s="184"/>
    </row>
    <row r="27" spans="1:45" ht="17.25" thickBot="1" x14ac:dyDescent="0.3">
      <c r="B27" s="26"/>
      <c r="C27" s="5"/>
      <c r="D27" s="5"/>
      <c r="E27" s="5"/>
      <c r="F27" s="5"/>
      <c r="G27" s="5"/>
      <c r="H27" s="5"/>
      <c r="I27" s="18"/>
      <c r="J27" s="5"/>
      <c r="K27" s="5"/>
      <c r="L27" s="19"/>
      <c r="N27" s="18"/>
      <c r="O27" s="186"/>
      <c r="P27" s="214"/>
      <c r="Q27" s="214"/>
      <c r="R27" s="213"/>
      <c r="S27" s="5"/>
      <c r="T27" s="5"/>
      <c r="U27" s="5"/>
      <c r="V27" s="5"/>
      <c r="W27" s="5"/>
      <c r="X27" s="5"/>
      <c r="Y27" s="199"/>
      <c r="Z27" s="199"/>
      <c r="AA27" s="199"/>
      <c r="AB27" s="196"/>
      <c r="AC27" s="48"/>
      <c r="AD27" s="48"/>
      <c r="AE27" s="48"/>
      <c r="AF27" s="48"/>
      <c r="AG27" s="48"/>
      <c r="AH27" s="48"/>
      <c r="AI27" s="199"/>
      <c r="AJ27" s="48"/>
      <c r="AK27" s="54"/>
      <c r="AL27" s="55"/>
      <c r="AM27" s="48"/>
      <c r="AN27" s="199"/>
      <c r="AO27" s="199"/>
      <c r="AP27" s="5"/>
      <c r="AQ27" s="181"/>
      <c r="AR27" s="26"/>
      <c r="AS27" s="184"/>
    </row>
    <row r="28" spans="1:45" ht="17.25" thickBot="1" x14ac:dyDescent="0.3">
      <c r="B28" s="26"/>
      <c r="C28" s="5"/>
      <c r="D28" s="6"/>
      <c r="E28" s="35"/>
      <c r="F28" s="36"/>
      <c r="G28" s="7"/>
      <c r="H28" s="5"/>
      <c r="I28" s="18"/>
      <c r="J28" s="5"/>
      <c r="K28" s="5"/>
      <c r="L28" s="19"/>
      <c r="N28" s="18"/>
      <c r="O28" s="187"/>
      <c r="P28" s="214"/>
      <c r="Q28" s="214"/>
      <c r="R28" s="213"/>
      <c r="S28" s="5"/>
      <c r="T28" s="5"/>
      <c r="U28" s="5"/>
      <c r="V28" s="5"/>
      <c r="W28" s="5"/>
      <c r="X28" s="5"/>
      <c r="Y28" s="199"/>
      <c r="Z28" s="199"/>
      <c r="AA28" s="199"/>
      <c r="AB28" s="215"/>
      <c r="AC28" s="48"/>
      <c r="AD28" s="174" t="s">
        <v>73</v>
      </c>
      <c r="AE28" s="48"/>
      <c r="AF28" s="48"/>
      <c r="AG28" s="48"/>
      <c r="AH28" s="48"/>
      <c r="AI28" s="199"/>
      <c r="AJ28" s="48"/>
      <c r="AK28" s="48"/>
      <c r="AL28" s="48"/>
      <c r="AM28" s="48"/>
      <c r="AN28" s="195" t="s">
        <v>162</v>
      </c>
      <c r="AO28" s="195" t="s">
        <v>54</v>
      </c>
      <c r="AP28" s="5"/>
      <c r="AQ28" s="19"/>
      <c r="AR28" s="26"/>
      <c r="AS28" s="184"/>
    </row>
    <row r="29" spans="1:45" ht="17.25" thickBot="1" x14ac:dyDescent="0.3">
      <c r="B29" s="26"/>
      <c r="C29" s="5"/>
      <c r="D29" s="31"/>
      <c r="E29" s="37"/>
      <c r="F29" s="38"/>
      <c r="G29" s="9"/>
      <c r="H29" s="5"/>
      <c r="I29" s="18"/>
      <c r="J29" s="5"/>
      <c r="K29" s="5"/>
      <c r="L29" s="19"/>
      <c r="N29" s="18"/>
      <c r="O29" s="5"/>
      <c r="P29" s="5"/>
      <c r="Q29" s="5"/>
      <c r="R29" s="5"/>
      <c r="S29" s="5"/>
      <c r="T29" s="5"/>
      <c r="U29" s="5"/>
      <c r="V29" s="5"/>
      <c r="W29" s="5"/>
      <c r="X29" s="22"/>
      <c r="Y29" s="48" t="s">
        <v>25</v>
      </c>
      <c r="Z29" s="48" t="s">
        <v>7</v>
      </c>
      <c r="AA29" s="48" t="s">
        <v>6</v>
      </c>
      <c r="AB29" s="48" t="s">
        <v>5</v>
      </c>
      <c r="AC29" s="48"/>
      <c r="AD29" s="176"/>
      <c r="AE29" s="48"/>
      <c r="AF29" s="48"/>
      <c r="AG29" s="48"/>
      <c r="AH29" s="48"/>
      <c r="AI29" s="48" t="s">
        <v>7</v>
      </c>
      <c r="AJ29" s="156" t="s">
        <v>53</v>
      </c>
      <c r="AK29" s="177"/>
      <c r="AL29" s="157"/>
      <c r="AM29" s="48"/>
      <c r="AN29" s="196"/>
      <c r="AO29" s="196"/>
      <c r="AP29" s="5"/>
      <c r="AQ29" s="150" t="s">
        <v>128</v>
      </c>
      <c r="AR29" s="26"/>
    </row>
    <row r="30" spans="1:45" x14ac:dyDescent="0.25">
      <c r="B30" s="26"/>
      <c r="C30" s="5"/>
      <c r="D30" s="24"/>
      <c r="E30" s="39"/>
      <c r="F30" s="40"/>
      <c r="G30" s="34"/>
      <c r="H30" s="5"/>
      <c r="I30" s="18"/>
      <c r="J30" s="5"/>
      <c r="K30" s="5"/>
      <c r="L30" s="19"/>
      <c r="N30" s="18"/>
      <c r="O30" s="5" t="s">
        <v>12</v>
      </c>
      <c r="P30" s="5"/>
      <c r="Q30" s="5"/>
      <c r="R30" s="5"/>
      <c r="S30" s="5"/>
      <c r="T30" s="5" t="s">
        <v>25</v>
      </c>
      <c r="U30" s="144" t="s">
        <v>216</v>
      </c>
      <c r="V30" s="145"/>
      <c r="W30" s="146"/>
      <c r="X30" s="187" t="s">
        <v>12</v>
      </c>
      <c r="Y30" s="201" t="s">
        <v>0</v>
      </c>
      <c r="Z30" s="201"/>
      <c r="AA30" s="48" t="s">
        <v>26</v>
      </c>
      <c r="AB30" s="48"/>
      <c r="AC30" s="48"/>
      <c r="AD30" s="48"/>
      <c r="AE30" s="48"/>
      <c r="AF30" s="48"/>
      <c r="AG30" s="48"/>
      <c r="AH30" s="48"/>
      <c r="AI30" s="174" t="s">
        <v>72</v>
      </c>
      <c r="AJ30" s="48"/>
      <c r="AK30" s="48"/>
      <c r="AL30" s="48"/>
      <c r="AM30" s="56" t="s">
        <v>12</v>
      </c>
      <c r="AN30" s="196"/>
      <c r="AO30" s="196"/>
      <c r="AP30" s="5"/>
      <c r="AQ30" s="151"/>
      <c r="AR30" s="26"/>
    </row>
    <row r="31" spans="1:45" ht="17.25" thickBot="1" x14ac:dyDescent="0.3">
      <c r="B31" s="26"/>
      <c r="C31" s="5"/>
      <c r="D31" s="24"/>
      <c r="E31" s="37"/>
      <c r="F31" s="38"/>
      <c r="G31" s="34"/>
      <c r="H31" s="5"/>
      <c r="I31" s="18"/>
      <c r="J31" s="5"/>
      <c r="K31" s="5"/>
      <c r="L31" s="19"/>
      <c r="N31" s="18"/>
      <c r="O31" s="5"/>
      <c r="P31" s="5"/>
      <c r="Q31" s="5"/>
      <c r="R31" s="5"/>
      <c r="T31" s="5" t="s">
        <v>7</v>
      </c>
      <c r="U31" s="3" t="str">
        <f>分機表!B33</f>
        <v>二年二班</v>
      </c>
      <c r="V31" s="3" t="str">
        <f>分機表!B32</f>
        <v>二年一班</v>
      </c>
      <c r="W31" s="3" t="s">
        <v>30</v>
      </c>
      <c r="X31" s="205"/>
      <c r="Y31" s="201" t="s">
        <v>0</v>
      </c>
      <c r="Z31" s="201"/>
      <c r="AA31" s="48" t="s">
        <v>7</v>
      </c>
      <c r="AB31" s="48"/>
      <c r="AC31" s="48"/>
      <c r="AD31" s="48"/>
      <c r="AE31" s="48"/>
      <c r="AF31" s="48"/>
      <c r="AG31" s="48"/>
      <c r="AH31" s="48"/>
      <c r="AI31" s="175"/>
      <c r="AJ31" s="48"/>
      <c r="AK31" s="48"/>
      <c r="AL31" s="48"/>
      <c r="AM31" s="48"/>
      <c r="AN31" s="196"/>
      <c r="AO31" s="196"/>
      <c r="AP31" s="5"/>
      <c r="AQ31" s="151"/>
      <c r="AR31" s="26"/>
    </row>
    <row r="32" spans="1:45" x14ac:dyDescent="0.25">
      <c r="B32" s="26"/>
      <c r="C32" s="5"/>
      <c r="D32" s="32"/>
      <c r="E32" s="39"/>
      <c r="F32" s="40"/>
      <c r="G32" s="33"/>
      <c r="H32" s="5"/>
      <c r="I32" s="18"/>
      <c r="J32" s="5"/>
      <c r="K32" s="5"/>
      <c r="L32" s="19"/>
      <c r="N32" s="18"/>
      <c r="O32" s="5"/>
      <c r="P32" s="5"/>
      <c r="Q32" s="5"/>
      <c r="R32" s="5"/>
      <c r="T32" s="5" t="s">
        <v>6</v>
      </c>
      <c r="U32" s="3" t="str">
        <f>分機表!B38</f>
        <v>四年二班</v>
      </c>
      <c r="V32" s="3" t="str">
        <f>分機表!B37</f>
        <v>四年一班</v>
      </c>
      <c r="W32" s="3" t="str">
        <f>分機表!B39</f>
        <v>四年三班</v>
      </c>
      <c r="X32" s="205"/>
      <c r="Y32" s="201" t="s">
        <v>0</v>
      </c>
      <c r="Z32" s="201"/>
      <c r="AA32" s="48" t="s">
        <v>6</v>
      </c>
      <c r="AB32" s="48"/>
      <c r="AC32" s="48"/>
      <c r="AD32" s="48"/>
      <c r="AE32" s="48"/>
      <c r="AF32" s="48"/>
      <c r="AG32" s="48"/>
      <c r="AH32" s="48"/>
      <c r="AI32" s="176"/>
      <c r="AJ32" s="48"/>
      <c r="AK32" s="158" t="s">
        <v>58</v>
      </c>
      <c r="AL32" s="159"/>
      <c r="AM32" s="48"/>
      <c r="AN32" s="196"/>
      <c r="AO32" s="196"/>
      <c r="AP32" s="5"/>
      <c r="AQ32" s="151"/>
      <c r="AR32" s="26"/>
    </row>
    <row r="33" spans="2:44" ht="17.25" thickBot="1" x14ac:dyDescent="0.3">
      <c r="B33" s="26"/>
      <c r="C33" s="5"/>
      <c r="D33" s="6"/>
      <c r="E33" s="35"/>
      <c r="F33" s="36"/>
      <c r="G33" s="7"/>
      <c r="H33" s="5"/>
      <c r="I33" s="18"/>
      <c r="J33" s="5"/>
      <c r="K33" s="5"/>
      <c r="L33" s="19"/>
      <c r="N33" s="18"/>
      <c r="O33" s="5"/>
      <c r="P33" s="5"/>
      <c r="Q33" s="5"/>
      <c r="R33" s="5"/>
      <c r="T33" s="5" t="s">
        <v>5</v>
      </c>
      <c r="U33" s="3" t="str">
        <f>分機表!B44</f>
        <v>六年二班</v>
      </c>
      <c r="V33" s="3" t="str">
        <f>分機表!B43</f>
        <v>六年一班</v>
      </c>
      <c r="W33" s="3" t="str">
        <f>分機表!B45</f>
        <v>六年三班</v>
      </c>
      <c r="X33" s="205"/>
      <c r="Y33" s="201" t="s">
        <v>0</v>
      </c>
      <c r="Z33" s="201"/>
      <c r="AA33" s="48" t="s">
        <v>5</v>
      </c>
      <c r="AB33" s="48"/>
      <c r="AC33" s="48"/>
      <c r="AD33" s="48"/>
      <c r="AE33" s="48"/>
      <c r="AF33" s="48"/>
      <c r="AG33" s="48"/>
      <c r="AH33" s="48"/>
      <c r="AI33" s="48"/>
      <c r="AJ33" s="48"/>
      <c r="AK33" s="160"/>
      <c r="AL33" s="161"/>
      <c r="AM33" s="48"/>
      <c r="AN33" s="197"/>
      <c r="AO33" s="197"/>
      <c r="AP33" s="5"/>
      <c r="AQ33" s="152"/>
      <c r="AR33" s="26"/>
    </row>
    <row r="34" spans="2:44" x14ac:dyDescent="0.25">
      <c r="B34" s="26"/>
      <c r="C34" s="5"/>
      <c r="D34" s="5"/>
      <c r="E34" s="5"/>
      <c r="F34" s="5"/>
      <c r="G34" s="5"/>
      <c r="H34" s="5"/>
      <c r="I34" s="18"/>
      <c r="J34" s="5"/>
      <c r="K34" s="5"/>
      <c r="L34" s="19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48"/>
      <c r="AJ34" s="48"/>
      <c r="AK34" s="48"/>
      <c r="AL34" s="48"/>
      <c r="AM34" s="48"/>
      <c r="AN34" s="198"/>
      <c r="AO34" s="198"/>
      <c r="AP34" s="5"/>
      <c r="AQ34" s="19"/>
      <c r="AR34" s="26"/>
    </row>
    <row r="35" spans="2:44" ht="17.25" thickBot="1" x14ac:dyDescent="0.3">
      <c r="B35" s="26"/>
      <c r="C35" s="5"/>
      <c r="D35" s="5"/>
      <c r="E35" s="5"/>
      <c r="F35" s="5"/>
      <c r="G35" s="5"/>
      <c r="H35" s="5"/>
      <c r="I35" s="20"/>
      <c r="J35" s="10"/>
      <c r="K35" s="10"/>
      <c r="L35" s="21"/>
      <c r="N35" s="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48"/>
      <c r="AJ35" s="48"/>
      <c r="AK35" s="48"/>
      <c r="AL35" s="48"/>
      <c r="AM35" s="48"/>
      <c r="AN35" s="48" t="s">
        <v>7</v>
      </c>
      <c r="AO35" s="48" t="s">
        <v>6</v>
      </c>
      <c r="AP35" s="5"/>
      <c r="AQ35" s="19"/>
      <c r="AR35" s="26"/>
    </row>
    <row r="36" spans="2:44" ht="27.6" customHeight="1" thickTop="1" thickBot="1" x14ac:dyDescent="0.3">
      <c r="B36" s="43"/>
      <c r="C36" s="28"/>
      <c r="D36" s="28"/>
      <c r="E36" s="28"/>
      <c r="F36" s="28"/>
      <c r="G36" s="28"/>
      <c r="H36" s="28"/>
      <c r="I36" s="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43"/>
    </row>
    <row r="37" spans="2:44" ht="17.25" thickTop="1" x14ac:dyDescent="0.25">
      <c r="I37" t="s">
        <v>62</v>
      </c>
    </row>
  </sheetData>
  <mergeCells count="82">
    <mergeCell ref="X5:Y5"/>
    <mergeCell ref="Z5:AA5"/>
    <mergeCell ref="AC5:AD5"/>
    <mergeCell ref="AC6:AD6"/>
    <mergeCell ref="AE6:AF6"/>
    <mergeCell ref="AB5:AB7"/>
    <mergeCell ref="AB15:AC15"/>
    <mergeCell ref="Y17:Y20"/>
    <mergeCell ref="Z17:Z18"/>
    <mergeCell ref="Z19:Z20"/>
    <mergeCell ref="AG17:AG20"/>
    <mergeCell ref="Y30:Z30"/>
    <mergeCell ref="Y31:Z31"/>
    <mergeCell ref="Y32:Z32"/>
    <mergeCell ref="Y33:Z33"/>
    <mergeCell ref="X15:AA15"/>
    <mergeCell ref="X30:X33"/>
    <mergeCell ref="Y21:Y24"/>
    <mergeCell ref="Z21:Z24"/>
    <mergeCell ref="AA21:AA24"/>
    <mergeCell ref="Y25:Y28"/>
    <mergeCell ref="Z25:Z28"/>
    <mergeCell ref="AA25:AA28"/>
    <mergeCell ref="O25:O28"/>
    <mergeCell ref="AD9:AF9"/>
    <mergeCell ref="AD10:AF10"/>
    <mergeCell ref="AD11:AF11"/>
    <mergeCell ref="AD12:AF12"/>
    <mergeCell ref="AB16:AD16"/>
    <mergeCell ref="AD28:AD29"/>
    <mergeCell ref="U23:V26"/>
    <mergeCell ref="O19:Q19"/>
    <mergeCell ref="R21:R24"/>
    <mergeCell ref="R25:R28"/>
    <mergeCell ref="P21:P24"/>
    <mergeCell ref="Q21:Q24"/>
    <mergeCell ref="Q25:Q28"/>
    <mergeCell ref="P25:P28"/>
    <mergeCell ref="AB25:AB28"/>
    <mergeCell ref="AN28:AN34"/>
    <mergeCell ref="AO28:AO34"/>
    <mergeCell ref="AI23:AI28"/>
    <mergeCell ref="AN17:AO18"/>
    <mergeCell ref="AN19:AN21"/>
    <mergeCell ref="AN22:AN24"/>
    <mergeCell ref="AN25:AN27"/>
    <mergeCell ref="AO19:AO21"/>
    <mergeCell ref="AO22:AO24"/>
    <mergeCell ref="AO25:AO27"/>
    <mergeCell ref="AI17:AI22"/>
    <mergeCell ref="AK15:AL15"/>
    <mergeCell ref="A1:AS1"/>
    <mergeCell ref="AQ21:AQ23"/>
    <mergeCell ref="AQ25:AQ27"/>
    <mergeCell ref="A2:A8"/>
    <mergeCell ref="A20:A25"/>
    <mergeCell ref="AS3:AS9"/>
    <mergeCell ref="AS22:AS28"/>
    <mergeCell ref="AB9:AB12"/>
    <mergeCell ref="AG16:AK16"/>
    <mergeCell ref="AC17:AD17"/>
    <mergeCell ref="AC18:AD18"/>
    <mergeCell ref="AC20:AD20"/>
    <mergeCell ref="AE17:AF17"/>
    <mergeCell ref="AM15:AO15"/>
    <mergeCell ref="G15:H16"/>
    <mergeCell ref="U30:W30"/>
    <mergeCell ref="AM11:AM13"/>
    <mergeCell ref="AQ29:AQ33"/>
    <mergeCell ref="S20:S22"/>
    <mergeCell ref="AE18:AF18"/>
    <mergeCell ref="AE19:AF19"/>
    <mergeCell ref="AE20:AF20"/>
    <mergeCell ref="AK32:AL33"/>
    <mergeCell ref="AK18:AK20"/>
    <mergeCell ref="AL18:AL21"/>
    <mergeCell ref="AK24:AL25"/>
    <mergeCell ref="AC22:AF23"/>
    <mergeCell ref="U18:V19"/>
    <mergeCell ref="AI30:AI32"/>
    <mergeCell ref="AJ29:AL29"/>
    <mergeCell ref="AG15:AJ15"/>
  </mergeCells>
  <phoneticPr fontId="1" type="noConversion"/>
  <printOptions horizontalCentered="1" verticalCentered="1"/>
  <pageMargins left="0.23622047244094491" right="0.15748031496062992" top="0.74803149606299213" bottom="0.74803149606299213" header="0.31496062992125984" footer="0.31496062992125984"/>
  <pageSetup paperSize="8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abSelected="1" zoomScale="60" zoomScaleNormal="60" workbookViewId="0">
      <selection activeCell="AU29" sqref="AU29"/>
    </sheetView>
  </sheetViews>
  <sheetFormatPr defaultRowHeight="16.5" x14ac:dyDescent="0.25"/>
  <cols>
    <col min="1" max="1" width="6.25" customWidth="1"/>
    <col min="2" max="2" width="5.25" customWidth="1"/>
    <col min="3" max="3" width="5.125" customWidth="1"/>
    <col min="8" max="8" width="6.375" customWidth="1"/>
    <col min="10" max="10" width="4.875" customWidth="1"/>
    <col min="11" max="11" width="6.5" customWidth="1"/>
    <col min="13" max="13" width="5.5" customWidth="1"/>
    <col min="14" max="14" width="4.375" customWidth="1"/>
    <col min="15" max="18" width="3.375" customWidth="1"/>
    <col min="19" max="20" width="4.375" customWidth="1"/>
    <col min="21" max="22" width="10.5" bestFit="1" customWidth="1"/>
    <col min="23" max="23" width="9.875" customWidth="1"/>
    <col min="24" max="27" width="4.25" customWidth="1"/>
    <col min="28" max="28" width="4.625" customWidth="1"/>
    <col min="29" max="29" width="6" customWidth="1"/>
    <col min="30" max="30" width="4.625" customWidth="1"/>
    <col min="31" max="31" width="4.375" customWidth="1"/>
    <col min="32" max="32" width="7.75" customWidth="1"/>
    <col min="33" max="33" width="3.875" customWidth="1"/>
    <col min="34" max="34" width="3.5" customWidth="1"/>
    <col min="35" max="35" width="3.875" customWidth="1"/>
    <col min="36" max="36" width="4.5" customWidth="1"/>
    <col min="37" max="38" width="8.25" customWidth="1"/>
    <col min="39" max="39" width="5.875" customWidth="1"/>
    <col min="40" max="40" width="4" customWidth="1"/>
    <col min="41" max="41" width="4.375" customWidth="1"/>
    <col min="42" max="44" width="3.5" customWidth="1"/>
  </cols>
  <sheetData>
    <row r="1" spans="1:45" ht="32.450000000000003" customHeight="1" thickBot="1" x14ac:dyDescent="0.3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</row>
    <row r="2" spans="1:45" ht="18" thickTop="1" thickBot="1" x14ac:dyDescent="0.3">
      <c r="A2" s="182" t="s">
        <v>75</v>
      </c>
      <c r="B2" s="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t="s">
        <v>61</v>
      </c>
      <c r="U2" s="2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3"/>
    </row>
    <row r="3" spans="1:45" ht="51.75" thickTop="1" x14ac:dyDescent="0.25">
      <c r="A3" s="182"/>
      <c r="B3" s="26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T3" s="1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M3" s="136"/>
      <c r="AN3" s="137" t="s">
        <v>57</v>
      </c>
      <c r="AO3" s="137"/>
      <c r="AP3" s="137"/>
      <c r="AQ3" s="17"/>
      <c r="AR3" s="26"/>
      <c r="AS3" s="184" t="s">
        <v>78</v>
      </c>
    </row>
    <row r="4" spans="1:45" ht="17.25" thickBot="1" x14ac:dyDescent="0.3">
      <c r="A4" s="182"/>
      <c r="B4" s="26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135"/>
      <c r="AM4" s="139"/>
      <c r="AN4" s="135"/>
      <c r="AO4" s="135"/>
      <c r="AP4" s="135"/>
      <c r="AQ4" s="19"/>
      <c r="AR4" s="26"/>
      <c r="AS4" s="184"/>
    </row>
    <row r="5" spans="1:45" x14ac:dyDescent="0.25">
      <c r="A5" s="182"/>
      <c r="B5" s="26"/>
      <c r="C5" s="1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"/>
      <c r="T5" s="18"/>
      <c r="U5" s="5"/>
      <c r="V5" s="119" t="s">
        <v>5</v>
      </c>
      <c r="W5" s="3" t="s">
        <v>0</v>
      </c>
      <c r="X5" s="156" t="s">
        <v>242</v>
      </c>
      <c r="Y5" s="157"/>
      <c r="Z5" s="156" t="s">
        <v>28</v>
      </c>
      <c r="AA5" s="157"/>
      <c r="AB5" s="221" t="s">
        <v>191</v>
      </c>
      <c r="AC5" s="156" t="s">
        <v>243</v>
      </c>
      <c r="AD5" s="157"/>
      <c r="AE5" s="5"/>
      <c r="AF5" s="5"/>
      <c r="AG5" s="16"/>
      <c r="AH5" s="4"/>
      <c r="AI5" s="4"/>
      <c r="AJ5" s="4"/>
      <c r="AK5" s="4"/>
      <c r="AL5" s="137"/>
      <c r="AM5" s="139"/>
      <c r="AN5" s="135"/>
      <c r="AO5" s="135"/>
      <c r="AP5" s="135"/>
      <c r="AQ5" s="19"/>
      <c r="AR5" s="26"/>
      <c r="AS5" s="184"/>
    </row>
    <row r="6" spans="1:45" x14ac:dyDescent="0.25">
      <c r="A6" s="182"/>
      <c r="B6" s="26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9"/>
      <c r="T6" s="18"/>
      <c r="U6" s="5"/>
      <c r="V6" s="119" t="s">
        <v>6</v>
      </c>
      <c r="W6" s="3" t="s">
        <v>0</v>
      </c>
      <c r="X6" s="6"/>
      <c r="Y6" s="116" t="s">
        <v>3</v>
      </c>
      <c r="Z6" s="116"/>
      <c r="AA6" s="7"/>
      <c r="AB6" s="197"/>
      <c r="AC6" s="218" t="s">
        <v>218</v>
      </c>
      <c r="AD6" s="146"/>
      <c r="AE6" s="219" t="s">
        <v>219</v>
      </c>
      <c r="AF6" s="220"/>
      <c r="AG6" s="18"/>
      <c r="AH6" s="5"/>
      <c r="AI6" s="5"/>
      <c r="AJ6" s="5"/>
      <c r="AK6" s="5"/>
      <c r="AL6" s="135"/>
      <c r="AM6" s="139"/>
      <c r="AN6" s="135"/>
      <c r="AO6" s="135"/>
      <c r="AP6" s="135"/>
      <c r="AQ6" s="19"/>
      <c r="AR6" s="26"/>
      <c r="AS6" s="184"/>
    </row>
    <row r="7" spans="1:45" ht="17.25" thickBot="1" x14ac:dyDescent="0.3">
      <c r="A7" s="182"/>
      <c r="B7" s="26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9"/>
      <c r="T7" s="18"/>
      <c r="U7" s="5"/>
      <c r="V7" s="119" t="s">
        <v>7</v>
      </c>
      <c r="W7" s="3" t="s">
        <v>0</v>
      </c>
      <c r="X7" s="6" t="s">
        <v>27</v>
      </c>
      <c r="Y7" s="7"/>
      <c r="Z7" s="6" t="s">
        <v>29</v>
      </c>
      <c r="AA7" s="7"/>
      <c r="AB7" s="198"/>
      <c r="AC7" s="123" t="s">
        <v>211</v>
      </c>
      <c r="AD7" s="7"/>
      <c r="AE7" s="117" t="s">
        <v>212</v>
      </c>
      <c r="AF7" s="118" t="s">
        <v>213</v>
      </c>
      <c r="AG7" s="18"/>
      <c r="AH7" s="5"/>
      <c r="AI7" s="5" t="s">
        <v>188</v>
      </c>
      <c r="AJ7" s="5"/>
      <c r="AK7" s="5"/>
      <c r="AL7" s="135"/>
      <c r="AM7" s="139"/>
      <c r="AN7" s="135"/>
      <c r="AO7" s="135"/>
      <c r="AP7" s="135"/>
      <c r="AQ7" s="19"/>
      <c r="AR7" s="26"/>
      <c r="AS7" s="184"/>
    </row>
    <row r="8" spans="1:45" x14ac:dyDescent="0.25">
      <c r="A8" s="182"/>
      <c r="B8" s="26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9"/>
      <c r="T8" s="18"/>
      <c r="U8" s="5"/>
      <c r="V8" s="5"/>
      <c r="W8" s="5"/>
      <c r="X8" s="5"/>
      <c r="Y8" s="5"/>
      <c r="Z8" s="121"/>
      <c r="AA8" s="5"/>
      <c r="AB8" s="5"/>
      <c r="AC8" s="5"/>
      <c r="AD8" s="5"/>
      <c r="AE8" s="5"/>
      <c r="AF8" s="5"/>
      <c r="AG8" s="4"/>
      <c r="AH8" s="18"/>
      <c r="AI8" s="5"/>
      <c r="AJ8" s="5"/>
      <c r="AK8" s="5"/>
      <c r="AL8" s="135"/>
      <c r="AM8" s="139"/>
      <c r="AN8" s="135"/>
      <c r="AO8" s="135"/>
      <c r="AP8" s="135"/>
      <c r="AQ8" s="19"/>
      <c r="AR8" s="26"/>
      <c r="AS8" s="184"/>
    </row>
    <row r="9" spans="1:45" ht="17.25" thickBot="1" x14ac:dyDescent="0.3">
      <c r="B9" s="2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9"/>
      <c r="T9" s="18"/>
      <c r="U9" s="5"/>
      <c r="V9" s="5"/>
      <c r="W9" s="5"/>
      <c r="X9" s="5"/>
      <c r="Y9" s="5"/>
      <c r="Z9" s="122"/>
      <c r="AA9" s="5"/>
      <c r="AB9" s="185" t="s">
        <v>12</v>
      </c>
      <c r="AC9" s="3" t="s">
        <v>0</v>
      </c>
      <c r="AD9" s="202" t="s">
        <v>220</v>
      </c>
      <c r="AE9" s="202"/>
      <c r="AF9" s="202"/>
      <c r="AG9" s="5" t="s">
        <v>4</v>
      </c>
      <c r="AH9" s="20"/>
      <c r="AI9" s="10"/>
      <c r="AJ9" s="10"/>
      <c r="AK9" s="10"/>
      <c r="AL9" s="141"/>
      <c r="AM9" s="139"/>
      <c r="AN9" s="135"/>
      <c r="AO9" s="135"/>
      <c r="AP9" s="135"/>
      <c r="AQ9" s="19"/>
      <c r="AR9" s="26"/>
      <c r="AS9" s="184"/>
    </row>
    <row r="10" spans="1:45" ht="17.25" thickBot="1" x14ac:dyDescent="0.3">
      <c r="B10" s="26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9"/>
      <c r="T10" s="18"/>
      <c r="U10" s="5"/>
      <c r="V10" s="5"/>
      <c r="W10" s="44"/>
      <c r="X10" s="5"/>
      <c r="Y10" s="5"/>
      <c r="Z10" s="5"/>
      <c r="AA10" s="5"/>
      <c r="AB10" s="186"/>
      <c r="AC10" s="3" t="s">
        <v>0</v>
      </c>
      <c r="AD10" s="203" t="s">
        <v>244</v>
      </c>
      <c r="AE10" s="204"/>
      <c r="AF10" s="204"/>
      <c r="AG10" s="5" t="s">
        <v>5</v>
      </c>
      <c r="AH10" s="5"/>
      <c r="AI10" s="5"/>
      <c r="AJ10" s="5"/>
      <c r="AK10" s="5"/>
      <c r="AL10" s="138"/>
      <c r="AM10" s="140"/>
      <c r="AN10" s="141"/>
      <c r="AO10" s="141"/>
      <c r="AP10" s="141"/>
      <c r="AQ10" s="21"/>
      <c r="AR10" s="26"/>
    </row>
    <row r="11" spans="1:45" ht="17.25" thickBot="1" x14ac:dyDescent="0.3">
      <c r="B11" s="26"/>
      <c r="C11" s="1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9"/>
      <c r="T11" s="18"/>
      <c r="U11" s="5"/>
      <c r="V11" s="5"/>
      <c r="W11" s="5"/>
      <c r="X11" s="5"/>
      <c r="Y11" s="5"/>
      <c r="Z11" s="5"/>
      <c r="AA11" s="5"/>
      <c r="AB11" s="186"/>
      <c r="AC11" s="3" t="s">
        <v>0</v>
      </c>
      <c r="AD11" s="205" t="s">
        <v>2</v>
      </c>
      <c r="AE11" s="205"/>
      <c r="AF11" s="205"/>
      <c r="AG11" s="5" t="s">
        <v>6</v>
      </c>
      <c r="AH11" s="5"/>
      <c r="AI11" s="5"/>
      <c r="AJ11" s="5"/>
      <c r="AK11" s="5"/>
      <c r="AL11" s="142"/>
      <c r="AM11" s="147"/>
      <c r="AN11" s="5"/>
      <c r="AO11" s="5"/>
      <c r="AP11" s="5"/>
      <c r="AQ11" s="28"/>
      <c r="AR11" s="21"/>
    </row>
    <row r="12" spans="1:45" ht="17.25" thickBot="1" x14ac:dyDescent="0.3">
      <c r="B12" s="27"/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9"/>
      <c r="T12" s="18"/>
      <c r="U12" s="5"/>
      <c r="V12" s="5"/>
      <c r="W12" s="5"/>
      <c r="X12" s="5"/>
      <c r="Y12" s="5"/>
      <c r="Z12" s="5"/>
      <c r="AA12" s="5"/>
      <c r="AB12" s="187"/>
      <c r="AC12" s="3" t="s">
        <v>0</v>
      </c>
      <c r="AD12" s="202" t="s">
        <v>245</v>
      </c>
      <c r="AE12" s="206"/>
      <c r="AF12" s="206"/>
      <c r="AG12" s="5" t="s">
        <v>7</v>
      </c>
      <c r="AH12" s="5"/>
      <c r="AI12" s="5"/>
      <c r="AJ12" s="5"/>
      <c r="AK12" s="5"/>
      <c r="AL12" s="142"/>
      <c r="AM12" s="148"/>
      <c r="AN12" s="5"/>
      <c r="AO12" s="5"/>
      <c r="AP12" s="5"/>
      <c r="AQ12" s="16"/>
    </row>
    <row r="13" spans="1:45" ht="21" customHeight="1" thickBot="1" x14ac:dyDescent="0.3">
      <c r="C13" s="1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/>
      <c r="T13" s="2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 t="s">
        <v>56</v>
      </c>
      <c r="AF13" s="8" t="s">
        <v>4</v>
      </c>
      <c r="AG13" s="10"/>
      <c r="AH13" s="10"/>
      <c r="AI13" s="10"/>
      <c r="AJ13" s="10"/>
      <c r="AK13" s="10"/>
      <c r="AL13" s="120"/>
      <c r="AM13" s="149"/>
      <c r="AN13" s="10"/>
      <c r="AO13" s="10"/>
      <c r="AP13" s="16"/>
      <c r="AQ13" s="5"/>
    </row>
    <row r="14" spans="1:45" ht="101.25" thickBot="1" x14ac:dyDescent="0.3">
      <c r="A14" s="131" t="s">
        <v>77</v>
      </c>
      <c r="D14" s="131" t="s">
        <v>64</v>
      </c>
      <c r="U14" s="42" t="s">
        <v>71</v>
      </c>
      <c r="AC14" s="44" t="s">
        <v>80</v>
      </c>
      <c r="AE14" s="132" t="s">
        <v>8</v>
      </c>
      <c r="AF14" s="132" t="s">
        <v>9</v>
      </c>
      <c r="AN14" s="131" t="s">
        <v>65</v>
      </c>
      <c r="AO14" s="131"/>
      <c r="AS14" s="131" t="s">
        <v>79</v>
      </c>
    </row>
    <row r="15" spans="1:45" ht="20.25" thickBot="1" x14ac:dyDescent="0.3">
      <c r="C15" s="21"/>
      <c r="D15" s="4"/>
      <c r="E15" s="4"/>
      <c r="F15" s="4"/>
      <c r="G15" s="191" t="s">
        <v>60</v>
      </c>
      <c r="H15" s="192"/>
      <c r="I15" s="16"/>
      <c r="J15" s="4"/>
      <c r="K15" s="4"/>
      <c r="L15" s="17"/>
      <c r="N15" s="16"/>
      <c r="O15" s="4"/>
      <c r="P15" s="4"/>
      <c r="Q15" s="4"/>
      <c r="R15" s="4"/>
      <c r="S15" s="4"/>
      <c r="T15" s="4"/>
      <c r="U15" s="4"/>
      <c r="V15" s="4"/>
      <c r="W15" s="4"/>
      <c r="X15" s="179" t="s">
        <v>11</v>
      </c>
      <c r="Y15" s="179"/>
      <c r="Z15" s="179"/>
      <c r="AA15" s="179"/>
      <c r="AB15" s="216" t="s">
        <v>10</v>
      </c>
      <c r="AC15" s="217"/>
      <c r="AD15" s="13"/>
      <c r="AE15" s="62" t="s">
        <v>5</v>
      </c>
      <c r="AF15" s="30" t="s">
        <v>4</v>
      </c>
      <c r="AG15" s="178" t="s">
        <v>10</v>
      </c>
      <c r="AH15" s="179"/>
      <c r="AI15" s="179"/>
      <c r="AJ15" s="179"/>
      <c r="AK15" s="179" t="s">
        <v>55</v>
      </c>
      <c r="AL15" s="179"/>
      <c r="AM15" s="179" t="s">
        <v>10</v>
      </c>
      <c r="AN15" s="179"/>
      <c r="AO15" s="190"/>
      <c r="AP15" s="20"/>
      <c r="AQ15" s="5"/>
    </row>
    <row r="16" spans="1:45" ht="17.25" thickBot="1" x14ac:dyDescent="0.3">
      <c r="B16" s="25"/>
      <c r="C16" s="5"/>
      <c r="D16" s="5"/>
      <c r="E16" s="5" t="s">
        <v>59</v>
      </c>
      <c r="F16" s="5"/>
      <c r="G16" s="193"/>
      <c r="H16" s="194"/>
      <c r="I16" s="18"/>
      <c r="J16" s="5"/>
      <c r="K16" s="5"/>
      <c r="L16" s="19"/>
      <c r="N16" s="18"/>
      <c r="O16" s="5"/>
      <c r="P16" s="5"/>
      <c r="Q16" s="5"/>
      <c r="R16" s="5"/>
      <c r="S16" s="5"/>
      <c r="T16" s="5"/>
      <c r="U16" s="5"/>
      <c r="V16" s="5"/>
      <c r="W16" s="5"/>
      <c r="X16" s="45"/>
      <c r="Y16" s="134" t="s">
        <v>25</v>
      </c>
      <c r="Z16" s="134" t="s">
        <v>7</v>
      </c>
      <c r="AA16" s="134"/>
      <c r="AB16" s="207" t="s">
        <v>45</v>
      </c>
      <c r="AC16" s="207"/>
      <c r="AD16" s="207"/>
      <c r="AE16" s="133"/>
      <c r="AF16" s="133"/>
      <c r="AG16" s="188" t="s">
        <v>45</v>
      </c>
      <c r="AH16" s="189"/>
      <c r="AI16" s="189"/>
      <c r="AJ16" s="189"/>
      <c r="AK16" s="189"/>
      <c r="AL16" s="134"/>
      <c r="AM16" s="5"/>
      <c r="AN16" s="5"/>
      <c r="AO16" s="5"/>
      <c r="AP16" s="5"/>
      <c r="AQ16" s="20"/>
    </row>
    <row r="17" spans="1:45" ht="17.25" thickBot="1" x14ac:dyDescent="0.3">
      <c r="B17" s="26"/>
      <c r="C17" s="20"/>
      <c r="D17" s="10"/>
      <c r="E17" s="10"/>
      <c r="F17" s="10"/>
      <c r="G17" s="10"/>
      <c r="H17" s="21"/>
      <c r="I17" s="18"/>
      <c r="J17" s="5"/>
      <c r="K17" s="5"/>
      <c r="L17" s="19"/>
      <c r="N17" s="18"/>
      <c r="O17" s="5"/>
      <c r="P17" s="5"/>
      <c r="Q17" s="5"/>
      <c r="R17" s="5"/>
      <c r="S17" s="5"/>
      <c r="T17" s="5"/>
      <c r="U17" s="5"/>
      <c r="V17" s="5"/>
      <c r="W17" s="5"/>
      <c r="X17" s="18"/>
      <c r="Y17" s="199" t="s">
        <v>19</v>
      </c>
      <c r="Z17" s="199" t="s">
        <v>18</v>
      </c>
      <c r="AA17" s="134"/>
      <c r="AB17" s="134" t="s">
        <v>7</v>
      </c>
      <c r="AC17" s="156" t="s">
        <v>13</v>
      </c>
      <c r="AD17" s="157"/>
      <c r="AE17" s="156" t="s">
        <v>0</v>
      </c>
      <c r="AF17" s="157"/>
      <c r="AG17" s="199" t="s">
        <v>12</v>
      </c>
      <c r="AH17" s="134"/>
      <c r="AI17" s="199" t="s">
        <v>46</v>
      </c>
      <c r="AJ17" s="47"/>
      <c r="AK17" s="47"/>
      <c r="AL17" s="47"/>
      <c r="AM17" s="47"/>
      <c r="AN17" s="200" t="s">
        <v>49</v>
      </c>
      <c r="AO17" s="200"/>
      <c r="AP17" s="5"/>
      <c r="AQ17" s="19"/>
      <c r="AR17" s="25"/>
    </row>
    <row r="18" spans="1:45" ht="17.25" thickTop="1" x14ac:dyDescent="0.25">
      <c r="B18" s="26"/>
      <c r="C18" s="5"/>
      <c r="D18" s="5"/>
      <c r="E18" s="5"/>
      <c r="F18" s="5"/>
      <c r="G18" s="5"/>
      <c r="H18" s="5"/>
      <c r="I18" s="18"/>
      <c r="J18" s="5"/>
      <c r="K18" s="5"/>
      <c r="L18" s="19"/>
      <c r="N18" s="18"/>
      <c r="O18" s="5"/>
      <c r="P18" s="5"/>
      <c r="Q18" s="5"/>
      <c r="R18" s="5"/>
      <c r="S18" s="5"/>
      <c r="T18" s="5"/>
      <c r="U18" s="172" t="s">
        <v>70</v>
      </c>
      <c r="V18" s="173"/>
      <c r="W18" s="5"/>
      <c r="X18" s="18"/>
      <c r="Y18" s="201"/>
      <c r="Z18" s="201"/>
      <c r="AA18" s="134"/>
      <c r="AB18" s="134" t="s">
        <v>6</v>
      </c>
      <c r="AC18" s="156" t="s">
        <v>14</v>
      </c>
      <c r="AD18" s="157"/>
      <c r="AE18" s="156" t="s">
        <v>0</v>
      </c>
      <c r="AF18" s="157"/>
      <c r="AG18" s="201"/>
      <c r="AH18" s="134"/>
      <c r="AI18" s="201"/>
      <c r="AJ18" s="134"/>
      <c r="AK18" s="162"/>
      <c r="AL18" s="165" t="s">
        <v>66</v>
      </c>
      <c r="AM18" s="134"/>
      <c r="AN18" s="200"/>
      <c r="AO18" s="200"/>
      <c r="AP18" s="5"/>
      <c r="AQ18" s="19"/>
      <c r="AR18" s="26"/>
    </row>
    <row r="19" spans="1:45" x14ac:dyDescent="0.25">
      <c r="B19" s="26"/>
      <c r="C19" s="5"/>
      <c r="D19" s="5"/>
      <c r="E19" s="5"/>
      <c r="F19" s="5"/>
      <c r="G19" s="5"/>
      <c r="H19" s="5"/>
      <c r="I19" s="18"/>
      <c r="J19" s="5"/>
      <c r="K19" s="5"/>
      <c r="L19" s="19"/>
      <c r="N19" s="18"/>
      <c r="O19" s="209" t="s">
        <v>55</v>
      </c>
      <c r="P19" s="210"/>
      <c r="Q19" s="146"/>
      <c r="R19" s="5"/>
      <c r="S19" s="5"/>
      <c r="T19" s="5"/>
      <c r="U19" s="173"/>
      <c r="V19" s="173"/>
      <c r="W19" s="5"/>
      <c r="X19" s="18"/>
      <c r="Y19" s="201"/>
      <c r="Z19" s="199" t="s">
        <v>20</v>
      </c>
      <c r="AA19" s="134"/>
      <c r="AB19" s="134" t="s">
        <v>5</v>
      </c>
      <c r="AC19" s="125" t="s">
        <v>215</v>
      </c>
      <c r="AD19" s="124" t="s">
        <v>16</v>
      </c>
      <c r="AE19" s="156" t="s">
        <v>0</v>
      </c>
      <c r="AF19" s="157"/>
      <c r="AG19" s="201"/>
      <c r="AH19" s="134"/>
      <c r="AI19" s="201"/>
      <c r="AJ19" s="134"/>
      <c r="AK19" s="163"/>
      <c r="AL19" s="166"/>
      <c r="AM19" s="134"/>
      <c r="AN19" s="199" t="s">
        <v>50</v>
      </c>
      <c r="AO19" s="199" t="s">
        <v>51</v>
      </c>
      <c r="AP19" s="5"/>
      <c r="AQ19" s="19"/>
      <c r="AR19" s="26"/>
    </row>
    <row r="20" spans="1:45" ht="17.25" thickBot="1" x14ac:dyDescent="0.3">
      <c r="A20" s="183" t="s">
        <v>76</v>
      </c>
      <c r="B20" s="26"/>
      <c r="C20" s="5"/>
      <c r="D20" s="6"/>
      <c r="E20" s="35"/>
      <c r="F20" s="36"/>
      <c r="G20" s="7"/>
      <c r="H20" s="5"/>
      <c r="I20" s="18"/>
      <c r="J20" s="5"/>
      <c r="K20" s="5"/>
      <c r="L20" s="19"/>
      <c r="N20" s="18"/>
      <c r="O20" s="5"/>
      <c r="P20" s="5" t="s">
        <v>6</v>
      </c>
      <c r="Q20" s="5" t="s">
        <v>7</v>
      </c>
      <c r="R20" s="5" t="s">
        <v>25</v>
      </c>
      <c r="S20" s="153" t="s">
        <v>12</v>
      </c>
      <c r="T20" s="5"/>
      <c r="U20" s="5"/>
      <c r="V20" s="5"/>
      <c r="W20" s="5"/>
      <c r="X20" s="18"/>
      <c r="Y20" s="201"/>
      <c r="Z20" s="201"/>
      <c r="AA20" s="134"/>
      <c r="AB20" s="134" t="s">
        <v>4</v>
      </c>
      <c r="AC20" s="156" t="s">
        <v>17</v>
      </c>
      <c r="AD20" s="157"/>
      <c r="AE20" s="156" t="s">
        <v>0</v>
      </c>
      <c r="AF20" s="157"/>
      <c r="AG20" s="201"/>
      <c r="AH20" s="134"/>
      <c r="AI20" s="201"/>
      <c r="AJ20" s="134"/>
      <c r="AK20" s="164"/>
      <c r="AL20" s="166"/>
      <c r="AM20" s="134"/>
      <c r="AN20" s="199"/>
      <c r="AO20" s="199"/>
      <c r="AP20" s="5"/>
      <c r="AQ20" s="19"/>
      <c r="AR20" s="26"/>
    </row>
    <row r="21" spans="1:45" ht="18" thickTop="1" thickBot="1" x14ac:dyDescent="0.3">
      <c r="A21" s="183"/>
      <c r="B21" s="26"/>
      <c r="C21" s="5"/>
      <c r="D21" s="31"/>
      <c r="E21" s="37"/>
      <c r="F21" s="38"/>
      <c r="G21" s="9"/>
      <c r="H21" s="5"/>
      <c r="I21" s="18"/>
      <c r="J21" s="5"/>
      <c r="K21" s="5"/>
      <c r="L21" s="19"/>
      <c r="N21" s="18"/>
      <c r="O21" s="5"/>
      <c r="P21" s="214" t="s">
        <v>230</v>
      </c>
      <c r="Q21" s="214" t="s">
        <v>41</v>
      </c>
      <c r="R21" s="302" t="s">
        <v>246</v>
      </c>
      <c r="S21" s="154"/>
      <c r="T21" s="4"/>
      <c r="U21" s="4"/>
      <c r="V21" s="4"/>
      <c r="W21" s="4" t="s">
        <v>247</v>
      </c>
      <c r="X21" s="5"/>
      <c r="Y21" s="199" t="s">
        <v>21</v>
      </c>
      <c r="Z21" s="199" t="s">
        <v>225</v>
      </c>
      <c r="AA21" s="199" t="s">
        <v>238</v>
      </c>
      <c r="AB21" s="134"/>
      <c r="AC21" s="134"/>
      <c r="AD21" s="134"/>
      <c r="AE21" s="134"/>
      <c r="AF21" s="134"/>
      <c r="AG21" s="134"/>
      <c r="AH21" s="134"/>
      <c r="AI21" s="201"/>
      <c r="AJ21" s="134"/>
      <c r="AK21" s="49"/>
      <c r="AL21" s="166"/>
      <c r="AM21" s="134"/>
      <c r="AN21" s="199"/>
      <c r="AO21" s="199"/>
      <c r="AP21" s="5"/>
      <c r="AQ21" s="150" t="s">
        <v>126</v>
      </c>
      <c r="AR21" s="26"/>
    </row>
    <row r="22" spans="1:45" ht="17.25" thickTop="1" x14ac:dyDescent="0.25">
      <c r="A22" s="183"/>
      <c r="B22" s="26"/>
      <c r="C22" s="5"/>
      <c r="D22" s="24"/>
      <c r="E22" s="39"/>
      <c r="F22" s="40"/>
      <c r="G22" s="34"/>
      <c r="H22" s="5"/>
      <c r="I22" s="18"/>
      <c r="J22" s="5"/>
      <c r="K22" s="5"/>
      <c r="L22" s="19"/>
      <c r="N22" s="18"/>
      <c r="O22" s="5"/>
      <c r="P22" s="214"/>
      <c r="Q22" s="214"/>
      <c r="R22" s="302"/>
      <c r="S22" s="155"/>
      <c r="T22" s="5"/>
      <c r="U22" s="5"/>
      <c r="V22" s="5"/>
      <c r="W22" s="5"/>
      <c r="X22" s="5"/>
      <c r="Y22" s="199"/>
      <c r="Z22" s="199"/>
      <c r="AA22" s="199"/>
      <c r="AB22" s="134"/>
      <c r="AC22" s="170" t="s">
        <v>69</v>
      </c>
      <c r="AD22" s="171"/>
      <c r="AE22" s="171"/>
      <c r="AF22" s="171"/>
      <c r="AG22" s="134"/>
      <c r="AH22" s="134"/>
      <c r="AI22" s="201"/>
      <c r="AJ22" s="134"/>
      <c r="AK22" s="130"/>
      <c r="AL22" s="129"/>
      <c r="AM22" s="134"/>
      <c r="AN22" s="199" t="s">
        <v>13</v>
      </c>
      <c r="AO22" s="199" t="s">
        <v>51</v>
      </c>
      <c r="AP22" s="5"/>
      <c r="AQ22" s="151"/>
      <c r="AR22" s="26"/>
      <c r="AS22" s="184" t="s">
        <v>76</v>
      </c>
    </row>
    <row r="23" spans="1:45" ht="26.25" thickBot="1" x14ac:dyDescent="0.3">
      <c r="A23" s="183"/>
      <c r="B23" s="26"/>
      <c r="C23" s="5"/>
      <c r="D23" s="24"/>
      <c r="E23" s="37"/>
      <c r="F23" s="38"/>
      <c r="G23" s="34"/>
      <c r="H23" s="5"/>
      <c r="I23" s="18"/>
      <c r="J23" s="41" t="s">
        <v>63</v>
      </c>
      <c r="K23" s="5"/>
      <c r="L23" s="19"/>
      <c r="N23" s="18"/>
      <c r="O23" s="5"/>
      <c r="P23" s="214"/>
      <c r="Q23" s="214"/>
      <c r="R23" s="303"/>
      <c r="S23" s="5"/>
      <c r="T23" s="5"/>
      <c r="U23" s="208" t="s">
        <v>74</v>
      </c>
      <c r="V23" s="208"/>
      <c r="W23" s="5"/>
      <c r="X23" s="5"/>
      <c r="Y23" s="199"/>
      <c r="Z23" s="199"/>
      <c r="AA23" s="199"/>
      <c r="AB23" s="134"/>
      <c r="AC23" s="171"/>
      <c r="AD23" s="171"/>
      <c r="AE23" s="171"/>
      <c r="AF23" s="171"/>
      <c r="AG23" s="134"/>
      <c r="AH23" s="134"/>
      <c r="AI23" s="199" t="s">
        <v>47</v>
      </c>
      <c r="AJ23" s="134"/>
      <c r="AK23" s="130"/>
      <c r="AL23" s="129"/>
      <c r="AM23" s="134"/>
      <c r="AN23" s="199"/>
      <c r="AO23" s="199"/>
      <c r="AP23" s="5"/>
      <c r="AQ23" s="181"/>
      <c r="AR23" s="26"/>
      <c r="AS23" s="184"/>
    </row>
    <row r="24" spans="1:45" ht="17.25" thickBot="1" x14ac:dyDescent="0.3">
      <c r="A24" s="183"/>
      <c r="B24" s="26"/>
      <c r="C24" s="5"/>
      <c r="D24" s="32"/>
      <c r="E24" s="39"/>
      <c r="F24" s="40"/>
      <c r="G24" s="33"/>
      <c r="H24" s="5"/>
      <c r="I24" s="18"/>
      <c r="J24" s="5"/>
      <c r="K24" s="5"/>
      <c r="L24" s="19"/>
      <c r="N24" s="18"/>
      <c r="O24" s="5" t="s">
        <v>5</v>
      </c>
      <c r="P24" s="214"/>
      <c r="Q24" s="214"/>
      <c r="R24" s="303"/>
      <c r="S24" s="5"/>
      <c r="T24" s="5"/>
      <c r="U24" s="208"/>
      <c r="V24" s="208"/>
      <c r="W24" s="5"/>
      <c r="X24" s="5"/>
      <c r="Y24" s="199"/>
      <c r="Z24" s="199"/>
      <c r="AA24" s="199"/>
      <c r="AB24" s="134"/>
      <c r="AC24" s="134"/>
      <c r="AD24" s="134"/>
      <c r="AE24" s="134"/>
      <c r="AF24" s="134"/>
      <c r="AG24" s="134"/>
      <c r="AH24" s="134"/>
      <c r="AI24" s="199"/>
      <c r="AJ24" s="134"/>
      <c r="AK24" s="167" t="s">
        <v>68</v>
      </c>
      <c r="AL24" s="168"/>
      <c r="AM24" s="134"/>
      <c r="AN24" s="199"/>
      <c r="AO24" s="199"/>
      <c r="AP24" s="5"/>
      <c r="AQ24" s="19"/>
      <c r="AR24" s="26"/>
      <c r="AS24" s="184"/>
    </row>
    <row r="25" spans="1:45" x14ac:dyDescent="0.25">
      <c r="A25" s="183"/>
      <c r="B25" s="26"/>
      <c r="C25" s="5"/>
      <c r="D25" s="6"/>
      <c r="E25" s="35"/>
      <c r="F25" s="36"/>
      <c r="G25" s="7"/>
      <c r="H25" s="5"/>
      <c r="I25" s="18"/>
      <c r="J25" s="5"/>
      <c r="K25" s="5"/>
      <c r="L25" s="19"/>
      <c r="N25" s="18"/>
      <c r="O25" s="185" t="s">
        <v>236</v>
      </c>
      <c r="P25" s="214" t="s">
        <v>231</v>
      </c>
      <c r="Q25" s="214" t="s">
        <v>43</v>
      </c>
      <c r="R25" s="213" t="s">
        <v>40</v>
      </c>
      <c r="S25" s="5"/>
      <c r="T25" s="5"/>
      <c r="U25" s="208"/>
      <c r="V25" s="208"/>
      <c r="W25" s="5"/>
      <c r="X25" s="5"/>
      <c r="Y25" s="199" t="s">
        <v>82</v>
      </c>
      <c r="Z25" s="199" t="s">
        <v>226</v>
      </c>
      <c r="AA25" s="199" t="s">
        <v>232</v>
      </c>
      <c r="AB25" s="195" t="s">
        <v>237</v>
      </c>
      <c r="AC25" s="134"/>
      <c r="AD25" s="134"/>
      <c r="AE25" s="134"/>
      <c r="AF25" s="134"/>
      <c r="AG25" s="134"/>
      <c r="AH25" s="134"/>
      <c r="AI25" s="199"/>
      <c r="AJ25" s="134"/>
      <c r="AK25" s="169"/>
      <c r="AL25" s="168"/>
      <c r="AM25" s="134"/>
      <c r="AN25" s="199" t="s">
        <v>0</v>
      </c>
      <c r="AO25" s="199" t="s">
        <v>0</v>
      </c>
      <c r="AP25" s="5"/>
      <c r="AQ25" s="150" t="s">
        <v>127</v>
      </c>
      <c r="AR25" s="26"/>
      <c r="AS25" s="184"/>
    </row>
    <row r="26" spans="1:45" x14ac:dyDescent="0.25">
      <c r="B26" s="26"/>
      <c r="C26" s="5"/>
      <c r="D26" s="5"/>
      <c r="E26" s="5"/>
      <c r="F26" s="5"/>
      <c r="G26" s="5"/>
      <c r="H26" s="5"/>
      <c r="I26" s="18"/>
      <c r="J26" s="5"/>
      <c r="K26" s="5"/>
      <c r="L26" s="19"/>
      <c r="N26" s="18"/>
      <c r="O26" s="186"/>
      <c r="P26" s="214"/>
      <c r="Q26" s="214"/>
      <c r="R26" s="213"/>
      <c r="S26" s="5"/>
      <c r="T26" s="5"/>
      <c r="U26" s="208"/>
      <c r="V26" s="208"/>
      <c r="W26" s="5"/>
      <c r="X26" s="5"/>
      <c r="Y26" s="199"/>
      <c r="Z26" s="199"/>
      <c r="AA26" s="199"/>
      <c r="AB26" s="196"/>
      <c r="AC26" s="134"/>
      <c r="AD26" s="134"/>
      <c r="AE26" s="134"/>
      <c r="AF26" s="134"/>
      <c r="AG26" s="134"/>
      <c r="AH26" s="134"/>
      <c r="AI26" s="199"/>
      <c r="AJ26" s="134"/>
      <c r="AK26" s="130"/>
      <c r="AL26" s="129"/>
      <c r="AM26" s="134"/>
      <c r="AN26" s="199"/>
      <c r="AO26" s="199"/>
      <c r="AP26" s="5"/>
      <c r="AQ26" s="151"/>
      <c r="AR26" s="26"/>
      <c r="AS26" s="184"/>
    </row>
    <row r="27" spans="1:45" ht="17.25" thickBot="1" x14ac:dyDescent="0.3">
      <c r="B27" s="26"/>
      <c r="C27" s="5"/>
      <c r="D27" s="5"/>
      <c r="E27" s="5"/>
      <c r="F27" s="5"/>
      <c r="G27" s="5"/>
      <c r="H27" s="5"/>
      <c r="I27" s="18"/>
      <c r="J27" s="5"/>
      <c r="K27" s="5"/>
      <c r="L27" s="19"/>
      <c r="N27" s="18"/>
      <c r="O27" s="186"/>
      <c r="P27" s="214"/>
      <c r="Q27" s="214"/>
      <c r="R27" s="213"/>
      <c r="S27" s="5"/>
      <c r="T27" s="5"/>
      <c r="U27" s="5"/>
      <c r="V27" s="5"/>
      <c r="W27" s="5"/>
      <c r="X27" s="5"/>
      <c r="Y27" s="199"/>
      <c r="Z27" s="199"/>
      <c r="AA27" s="199"/>
      <c r="AB27" s="196"/>
      <c r="AC27" s="134"/>
      <c r="AD27" s="134"/>
      <c r="AE27" s="134"/>
      <c r="AF27" s="134"/>
      <c r="AG27" s="134"/>
      <c r="AH27" s="134"/>
      <c r="AI27" s="199"/>
      <c r="AJ27" s="134"/>
      <c r="AK27" s="127"/>
      <c r="AL27" s="128"/>
      <c r="AM27" s="134"/>
      <c r="AN27" s="199"/>
      <c r="AO27" s="199"/>
      <c r="AP27" s="5"/>
      <c r="AQ27" s="181"/>
      <c r="AR27" s="26"/>
      <c r="AS27" s="184"/>
    </row>
    <row r="28" spans="1:45" ht="17.25" thickBot="1" x14ac:dyDescent="0.3">
      <c r="B28" s="26"/>
      <c r="C28" s="5"/>
      <c r="D28" s="6"/>
      <c r="E28" s="35"/>
      <c r="F28" s="36"/>
      <c r="G28" s="7"/>
      <c r="H28" s="5"/>
      <c r="I28" s="18"/>
      <c r="J28" s="5"/>
      <c r="K28" s="5"/>
      <c r="L28" s="19"/>
      <c r="N28" s="18"/>
      <c r="O28" s="187"/>
      <c r="P28" s="214"/>
      <c r="Q28" s="214"/>
      <c r="R28" s="213"/>
      <c r="S28" s="5"/>
      <c r="T28" s="5"/>
      <c r="U28" s="5"/>
      <c r="V28" s="5"/>
      <c r="W28" s="5"/>
      <c r="X28" s="5"/>
      <c r="Y28" s="199"/>
      <c r="Z28" s="199"/>
      <c r="AA28" s="199"/>
      <c r="AB28" s="215"/>
      <c r="AC28" s="134"/>
      <c r="AD28" s="174" t="s">
        <v>73</v>
      </c>
      <c r="AE28" s="134"/>
      <c r="AF28" s="134"/>
      <c r="AG28" s="134"/>
      <c r="AH28" s="134"/>
      <c r="AI28" s="199"/>
      <c r="AJ28" s="134"/>
      <c r="AK28" s="134"/>
      <c r="AL28" s="134"/>
      <c r="AM28" s="134"/>
      <c r="AN28" s="195" t="s">
        <v>48</v>
      </c>
      <c r="AO28" s="195" t="s">
        <v>54</v>
      </c>
      <c r="AP28" s="5"/>
      <c r="AQ28" s="19"/>
      <c r="AR28" s="26"/>
      <c r="AS28" s="184"/>
    </row>
    <row r="29" spans="1:45" ht="17.25" thickBot="1" x14ac:dyDescent="0.3">
      <c r="B29" s="26"/>
      <c r="C29" s="5"/>
      <c r="D29" s="31"/>
      <c r="E29" s="37"/>
      <c r="F29" s="38"/>
      <c r="G29" s="9"/>
      <c r="H29" s="5"/>
      <c r="I29" s="18"/>
      <c r="J29" s="5"/>
      <c r="K29" s="5"/>
      <c r="L29" s="19"/>
      <c r="N29" s="18"/>
      <c r="O29" s="5"/>
      <c r="P29" s="5"/>
      <c r="Q29" s="5"/>
      <c r="R29" s="5"/>
      <c r="S29" s="5"/>
      <c r="T29" s="5"/>
      <c r="U29" s="5"/>
      <c r="V29" s="5"/>
      <c r="W29" s="5"/>
      <c r="X29" s="22"/>
      <c r="Y29" s="134" t="s">
        <v>25</v>
      </c>
      <c r="Z29" s="134" t="s">
        <v>7</v>
      </c>
      <c r="AA29" s="134" t="s">
        <v>6</v>
      </c>
      <c r="AB29" s="134" t="s">
        <v>5</v>
      </c>
      <c r="AC29" s="134"/>
      <c r="AD29" s="176"/>
      <c r="AE29" s="134"/>
      <c r="AF29" s="134"/>
      <c r="AG29" s="134"/>
      <c r="AH29" s="134"/>
      <c r="AI29" s="134" t="s">
        <v>7</v>
      </c>
      <c r="AJ29" s="156" t="s">
        <v>53</v>
      </c>
      <c r="AK29" s="177"/>
      <c r="AL29" s="157"/>
      <c r="AM29" s="134"/>
      <c r="AN29" s="196"/>
      <c r="AO29" s="196"/>
      <c r="AP29" s="5"/>
      <c r="AQ29" s="150" t="s">
        <v>128</v>
      </c>
      <c r="AR29" s="26"/>
    </row>
    <row r="30" spans="1:45" x14ac:dyDescent="0.25">
      <c r="B30" s="26"/>
      <c r="C30" s="5"/>
      <c r="D30" s="24"/>
      <c r="E30" s="39"/>
      <c r="F30" s="40"/>
      <c r="G30" s="34"/>
      <c r="H30" s="5"/>
      <c r="I30" s="18"/>
      <c r="J30" s="5"/>
      <c r="K30" s="5"/>
      <c r="L30" s="19"/>
      <c r="N30" s="18"/>
      <c r="O30" s="5" t="s">
        <v>12</v>
      </c>
      <c r="P30" s="5"/>
      <c r="Q30" s="5"/>
      <c r="R30" s="5"/>
      <c r="S30" s="5"/>
      <c r="T30" s="5" t="s">
        <v>25</v>
      </c>
      <c r="U30" s="143" t="s">
        <v>240</v>
      </c>
      <c r="V30" s="143" t="s">
        <v>239</v>
      </c>
      <c r="W30" s="143" t="s">
        <v>241</v>
      </c>
      <c r="X30" s="187" t="s">
        <v>12</v>
      </c>
      <c r="Y30" s="201" t="s">
        <v>0</v>
      </c>
      <c r="Z30" s="201"/>
      <c r="AA30" s="134" t="s">
        <v>25</v>
      </c>
      <c r="AB30" s="134"/>
      <c r="AC30" s="134"/>
      <c r="AD30" s="134"/>
      <c r="AE30" s="134"/>
      <c r="AF30" s="134"/>
      <c r="AG30" s="134"/>
      <c r="AH30" s="134"/>
      <c r="AI30" s="299" t="s">
        <v>249</v>
      </c>
      <c r="AJ30" s="134"/>
      <c r="AK30" s="134"/>
      <c r="AL30" s="134"/>
      <c r="AM30" s="126" t="s">
        <v>12</v>
      </c>
      <c r="AN30" s="196"/>
      <c r="AO30" s="196"/>
      <c r="AP30" s="5"/>
      <c r="AQ30" s="151"/>
      <c r="AR30" s="26"/>
    </row>
    <row r="31" spans="1:45" ht="17.25" thickBot="1" x14ac:dyDescent="0.3">
      <c r="B31" s="26"/>
      <c r="C31" s="5"/>
      <c r="D31" s="24"/>
      <c r="E31" s="37"/>
      <c r="F31" s="38"/>
      <c r="G31" s="34"/>
      <c r="H31" s="5"/>
      <c r="I31" s="18"/>
      <c r="J31" s="5"/>
      <c r="K31" s="5"/>
      <c r="L31" s="19"/>
      <c r="N31" s="18"/>
      <c r="O31" s="5"/>
      <c r="P31" s="5"/>
      <c r="Q31" s="5"/>
      <c r="R31" s="5"/>
      <c r="T31" s="5" t="s">
        <v>7</v>
      </c>
      <c r="U31" s="3" t="s">
        <v>224</v>
      </c>
      <c r="V31" s="3" t="s">
        <v>223</v>
      </c>
      <c r="W31" s="3" t="s">
        <v>30</v>
      </c>
      <c r="X31" s="205"/>
      <c r="Y31" s="201" t="s">
        <v>0</v>
      </c>
      <c r="Z31" s="201"/>
      <c r="AA31" s="134" t="s">
        <v>7</v>
      </c>
      <c r="AB31" s="134"/>
      <c r="AC31" s="134"/>
      <c r="AD31" s="134"/>
      <c r="AE31" s="134"/>
      <c r="AF31" s="134"/>
      <c r="AG31" s="134"/>
      <c r="AH31" s="134"/>
      <c r="AI31" s="175"/>
      <c r="AJ31" s="134"/>
      <c r="AK31" s="134"/>
      <c r="AL31" s="134"/>
      <c r="AM31" s="134"/>
      <c r="AN31" s="196"/>
      <c r="AO31" s="196"/>
      <c r="AP31" s="5"/>
      <c r="AQ31" s="151"/>
      <c r="AR31" s="26"/>
    </row>
    <row r="32" spans="1:45" ht="17.25" thickBot="1" x14ac:dyDescent="0.3">
      <c r="B32" s="26"/>
      <c r="C32" s="5"/>
      <c r="D32" s="32"/>
      <c r="E32" s="39"/>
      <c r="F32" s="40"/>
      <c r="G32" s="33"/>
      <c r="H32" s="5"/>
      <c r="I32" s="18"/>
      <c r="J32" s="5"/>
      <c r="K32" s="5"/>
      <c r="L32" s="19"/>
      <c r="N32" s="18"/>
      <c r="O32" s="5"/>
      <c r="P32" s="5"/>
      <c r="Q32" s="5"/>
      <c r="R32" s="5"/>
      <c r="T32" s="5" t="s">
        <v>6</v>
      </c>
      <c r="U32" s="3" t="s">
        <v>228</v>
      </c>
      <c r="V32" s="3" t="s">
        <v>227</v>
      </c>
      <c r="W32" s="3" t="s">
        <v>229</v>
      </c>
      <c r="X32" s="205"/>
      <c r="Y32" s="201" t="s">
        <v>0</v>
      </c>
      <c r="Z32" s="201"/>
      <c r="AA32" s="134" t="s">
        <v>6</v>
      </c>
      <c r="AB32" s="134"/>
      <c r="AC32" s="134"/>
      <c r="AD32" s="134"/>
      <c r="AE32" s="134"/>
      <c r="AF32" s="134"/>
      <c r="AG32" s="134"/>
      <c r="AH32" s="134"/>
      <c r="AI32" s="175"/>
      <c r="AJ32" s="134"/>
      <c r="AK32" s="158" t="s">
        <v>58</v>
      </c>
      <c r="AL32" s="159"/>
      <c r="AM32" s="134"/>
      <c r="AN32" s="196"/>
      <c r="AO32" s="196"/>
      <c r="AP32" s="5"/>
      <c r="AQ32" s="151"/>
      <c r="AR32" s="26"/>
    </row>
    <row r="33" spans="2:44" ht="17.25" thickBot="1" x14ac:dyDescent="0.3">
      <c r="B33" s="26"/>
      <c r="C33" s="5"/>
      <c r="D33" s="6"/>
      <c r="E33" s="35"/>
      <c r="F33" s="36"/>
      <c r="G33" s="7"/>
      <c r="H33" s="5"/>
      <c r="I33" s="18"/>
      <c r="J33" s="5"/>
      <c r="K33" s="5"/>
      <c r="L33" s="19"/>
      <c r="N33" s="18"/>
      <c r="O33" s="5"/>
      <c r="P33" s="5"/>
      <c r="Q33" s="5"/>
      <c r="R33" s="5"/>
      <c r="T33" s="5" t="s">
        <v>5</v>
      </c>
      <c r="U33" s="3" t="s">
        <v>234</v>
      </c>
      <c r="V33" s="3" t="s">
        <v>233</v>
      </c>
      <c r="W33" s="3" t="s">
        <v>235</v>
      </c>
      <c r="X33" s="205"/>
      <c r="Y33" s="201" t="s">
        <v>0</v>
      </c>
      <c r="Z33" s="201"/>
      <c r="AA33" s="134" t="s">
        <v>5</v>
      </c>
      <c r="AB33" s="134"/>
      <c r="AC33" s="134"/>
      <c r="AD33" s="134"/>
      <c r="AE33" s="134"/>
      <c r="AF33" s="134"/>
      <c r="AG33" s="134"/>
      <c r="AH33" s="134"/>
      <c r="AI33" s="300" t="s">
        <v>248</v>
      </c>
      <c r="AJ33" s="301"/>
      <c r="AK33" s="160"/>
      <c r="AL33" s="161"/>
      <c r="AM33" s="134"/>
      <c r="AN33" s="197"/>
      <c r="AO33" s="197"/>
      <c r="AP33" s="5"/>
      <c r="AQ33" s="152"/>
      <c r="AR33" s="26"/>
    </row>
    <row r="34" spans="2:44" x14ac:dyDescent="0.25">
      <c r="B34" s="26"/>
      <c r="C34" s="5"/>
      <c r="D34" s="5"/>
      <c r="E34" s="5"/>
      <c r="F34" s="5"/>
      <c r="G34" s="5"/>
      <c r="H34" s="5"/>
      <c r="I34" s="18"/>
      <c r="J34" s="5"/>
      <c r="K34" s="5"/>
      <c r="L34" s="19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34"/>
      <c r="AJ34" s="134"/>
      <c r="AK34" s="134"/>
      <c r="AL34" s="134"/>
      <c r="AM34" s="134"/>
      <c r="AN34" s="198"/>
      <c r="AO34" s="198"/>
      <c r="AP34" s="5"/>
      <c r="AQ34" s="19"/>
      <c r="AR34" s="26"/>
    </row>
    <row r="35" spans="2:44" ht="17.25" thickBot="1" x14ac:dyDescent="0.3">
      <c r="B35" s="26"/>
      <c r="C35" s="5"/>
      <c r="D35" s="5"/>
      <c r="E35" s="5"/>
      <c r="F35" s="5"/>
      <c r="G35" s="5"/>
      <c r="H35" s="5"/>
      <c r="I35" s="20"/>
      <c r="J35" s="10"/>
      <c r="K35" s="10"/>
      <c r="L35" s="21"/>
      <c r="N35" s="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34"/>
      <c r="AJ35" s="134"/>
      <c r="AK35" s="134"/>
      <c r="AL35" s="134"/>
      <c r="AM35" s="134"/>
      <c r="AN35" s="134" t="s">
        <v>7</v>
      </c>
      <c r="AO35" s="134" t="s">
        <v>6</v>
      </c>
      <c r="AP35" s="5"/>
      <c r="AQ35" s="19"/>
      <c r="AR35" s="26"/>
    </row>
    <row r="36" spans="2:44" ht="27.6" customHeight="1" thickTop="1" thickBot="1" x14ac:dyDescent="0.3">
      <c r="B36" s="43"/>
      <c r="C36" s="28"/>
      <c r="D36" s="28"/>
      <c r="E36" s="28"/>
      <c r="F36" s="28"/>
      <c r="G36" s="28"/>
      <c r="H36" s="28"/>
      <c r="I36" s="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43"/>
    </row>
    <row r="37" spans="2:44" ht="17.25" thickTop="1" x14ac:dyDescent="0.25">
      <c r="I37" s="4"/>
      <c r="M37" t="s">
        <v>250</v>
      </c>
    </row>
  </sheetData>
  <mergeCells count="82">
    <mergeCell ref="A1:AS1"/>
    <mergeCell ref="A2:A8"/>
    <mergeCell ref="AS3:AS9"/>
    <mergeCell ref="X5:Y5"/>
    <mergeCell ref="Z5:AA5"/>
    <mergeCell ref="AB5:AB7"/>
    <mergeCell ref="AC5:AD5"/>
    <mergeCell ref="AC6:AD6"/>
    <mergeCell ref="AE6:AF6"/>
    <mergeCell ref="AB9:AB12"/>
    <mergeCell ref="AD9:AF9"/>
    <mergeCell ref="AD10:AF10"/>
    <mergeCell ref="AD11:AF11"/>
    <mergeCell ref="AM11:AM13"/>
    <mergeCell ref="AD12:AF12"/>
    <mergeCell ref="G15:H16"/>
    <mergeCell ref="X15:AA15"/>
    <mergeCell ref="AB15:AC15"/>
    <mergeCell ref="AG15:AJ15"/>
    <mergeCell ref="AK15:AL15"/>
    <mergeCell ref="AM15:AO15"/>
    <mergeCell ref="AB16:AD16"/>
    <mergeCell ref="AG16:AK16"/>
    <mergeCell ref="Y17:Y20"/>
    <mergeCell ref="Z17:Z18"/>
    <mergeCell ref="AC17:AD17"/>
    <mergeCell ref="AE17:AF17"/>
    <mergeCell ref="AG17:AG20"/>
    <mergeCell ref="AI17:AI22"/>
    <mergeCell ref="AN17:AO18"/>
    <mergeCell ref="AK18:AK20"/>
    <mergeCell ref="AL18:AL21"/>
    <mergeCell ref="O19:Q19"/>
    <mergeCell ref="Z19:Z20"/>
    <mergeCell ref="AE19:AF19"/>
    <mergeCell ref="Z21:Z24"/>
    <mergeCell ref="AA21:AA24"/>
    <mergeCell ref="U18:V19"/>
    <mergeCell ref="AC18:AD18"/>
    <mergeCell ref="AE18:AF18"/>
    <mergeCell ref="A20:A25"/>
    <mergeCell ref="S20:S22"/>
    <mergeCell ref="AC20:AD20"/>
    <mergeCell ref="AE20:AF20"/>
    <mergeCell ref="P21:P24"/>
    <mergeCell ref="Q21:Q24"/>
    <mergeCell ref="R21:R24"/>
    <mergeCell ref="Y21:Y24"/>
    <mergeCell ref="O25:O28"/>
    <mergeCell ref="P25:P28"/>
    <mergeCell ref="Q25:Q28"/>
    <mergeCell ref="R25:R28"/>
    <mergeCell ref="AS22:AS28"/>
    <mergeCell ref="U23:V26"/>
    <mergeCell ref="AI23:AI28"/>
    <mergeCell ref="AK24:AL25"/>
    <mergeCell ref="AA25:AA28"/>
    <mergeCell ref="AB25:AB28"/>
    <mergeCell ref="Z25:Z28"/>
    <mergeCell ref="AQ21:AQ23"/>
    <mergeCell ref="AC22:AF23"/>
    <mergeCell ref="AN22:AN24"/>
    <mergeCell ref="AO22:AO24"/>
    <mergeCell ref="AN19:AN21"/>
    <mergeCell ref="AO19:AO21"/>
    <mergeCell ref="Y25:Y28"/>
    <mergeCell ref="AN25:AN27"/>
    <mergeCell ref="AO25:AO27"/>
    <mergeCell ref="AQ25:AQ27"/>
    <mergeCell ref="AD28:AD29"/>
    <mergeCell ref="AN28:AN34"/>
    <mergeCell ref="AO28:AO34"/>
    <mergeCell ref="AJ29:AL29"/>
    <mergeCell ref="AQ29:AQ33"/>
    <mergeCell ref="AK32:AL33"/>
    <mergeCell ref="X30:X33"/>
    <mergeCell ref="Y30:Z30"/>
    <mergeCell ref="AI30:AI32"/>
    <mergeCell ref="Y31:Z31"/>
    <mergeCell ref="Y32:Z32"/>
    <mergeCell ref="Y33:Z33"/>
    <mergeCell ref="AI33:AJ3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opLeftCell="A10" zoomScale="80" zoomScaleNormal="80" zoomScalePageLayoutView="40" workbookViewId="0">
      <selection sqref="A1:XFD1"/>
    </sheetView>
  </sheetViews>
  <sheetFormatPr defaultRowHeight="16.5" x14ac:dyDescent="0.25"/>
  <cols>
    <col min="1" max="1" width="6.25" customWidth="1"/>
    <col min="2" max="2" width="5.25" customWidth="1"/>
    <col min="3" max="3" width="5.125" customWidth="1"/>
    <col min="8" max="8" width="6.375" customWidth="1"/>
    <col min="10" max="10" width="4.875" customWidth="1"/>
    <col min="11" max="11" width="6.5" customWidth="1"/>
    <col min="13" max="13" width="5.5" customWidth="1"/>
    <col min="14" max="14" width="4.375" customWidth="1"/>
    <col min="15" max="18" width="3.375" customWidth="1"/>
    <col min="19" max="20" width="4.375" customWidth="1"/>
    <col min="21" max="23" width="10.5" bestFit="1" customWidth="1"/>
    <col min="24" max="27" width="4.25" customWidth="1"/>
    <col min="28" max="28" width="4.625" customWidth="1"/>
    <col min="29" max="29" width="6" customWidth="1"/>
    <col min="30" max="30" width="4.625" customWidth="1"/>
    <col min="31" max="31" width="3.75" customWidth="1"/>
    <col min="32" max="32" width="3.5" customWidth="1"/>
    <col min="33" max="33" width="3.875" customWidth="1"/>
    <col min="34" max="34" width="3.5" customWidth="1"/>
    <col min="35" max="35" width="3.875" customWidth="1"/>
    <col min="36" max="36" width="4.5" customWidth="1"/>
    <col min="37" max="38" width="8.25" customWidth="1"/>
    <col min="39" max="39" width="5.875" customWidth="1"/>
    <col min="40" max="40" width="4" customWidth="1"/>
    <col min="41" max="41" width="4.375" customWidth="1"/>
    <col min="42" max="44" width="3.5" customWidth="1"/>
  </cols>
  <sheetData>
    <row r="1" spans="1:45" ht="32.450000000000003" customHeight="1" thickBot="1" x14ac:dyDescent="0.3">
      <c r="A1" s="180" t="s">
        <v>168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</row>
    <row r="2" spans="1:45" ht="18" thickTop="1" thickBot="1" x14ac:dyDescent="0.3">
      <c r="A2" s="182" t="s">
        <v>75</v>
      </c>
      <c r="B2" s="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t="s">
        <v>61</v>
      </c>
      <c r="U2" s="2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3"/>
    </row>
    <row r="3" spans="1:45" ht="17.25" thickTop="1" x14ac:dyDescent="0.25">
      <c r="A3" s="182"/>
      <c r="B3" s="26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T3" s="1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222" t="s">
        <v>57</v>
      </c>
      <c r="AM3" s="223"/>
      <c r="AN3" s="223"/>
      <c r="AO3" s="223"/>
      <c r="AP3" s="224"/>
      <c r="AQ3" s="4"/>
      <c r="AR3" s="26"/>
      <c r="AS3" s="184" t="s">
        <v>78</v>
      </c>
    </row>
    <row r="4" spans="1:45" x14ac:dyDescent="0.25">
      <c r="A4" s="182"/>
      <c r="B4" s="26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25"/>
      <c r="AM4" s="226"/>
      <c r="AN4" s="226"/>
      <c r="AO4" s="226"/>
      <c r="AP4" s="227"/>
      <c r="AQ4" s="5"/>
      <c r="AR4" s="26"/>
      <c r="AS4" s="184"/>
    </row>
    <row r="5" spans="1:45" x14ac:dyDescent="0.25">
      <c r="A5" s="182"/>
      <c r="B5" s="26"/>
      <c r="C5" s="1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"/>
      <c r="T5" s="1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25"/>
      <c r="AM5" s="226"/>
      <c r="AN5" s="226"/>
      <c r="AO5" s="226"/>
      <c r="AP5" s="227"/>
      <c r="AQ5" s="5"/>
      <c r="AR5" s="26"/>
      <c r="AS5" s="184"/>
    </row>
    <row r="6" spans="1:45" x14ac:dyDescent="0.25">
      <c r="A6" s="182"/>
      <c r="B6" s="26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9"/>
      <c r="T6" s="18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25"/>
      <c r="AM6" s="226"/>
      <c r="AN6" s="226"/>
      <c r="AO6" s="226"/>
      <c r="AP6" s="227"/>
      <c r="AQ6" s="5"/>
      <c r="AR6" s="26"/>
      <c r="AS6" s="184"/>
    </row>
    <row r="7" spans="1:45" x14ac:dyDescent="0.25">
      <c r="A7" s="182"/>
      <c r="B7" s="26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9"/>
      <c r="T7" s="18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25"/>
      <c r="AM7" s="226"/>
      <c r="AN7" s="226"/>
      <c r="AO7" s="226"/>
      <c r="AP7" s="227"/>
      <c r="AQ7" s="5"/>
      <c r="AR7" s="26"/>
      <c r="AS7" s="184"/>
    </row>
    <row r="8" spans="1:45" x14ac:dyDescent="0.25">
      <c r="A8" s="182"/>
      <c r="B8" s="26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9"/>
      <c r="T8" s="1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25"/>
      <c r="AM8" s="226"/>
      <c r="AN8" s="226"/>
      <c r="AO8" s="226"/>
      <c r="AP8" s="227"/>
      <c r="AQ8" s="5"/>
      <c r="AR8" s="26"/>
      <c r="AS8" s="184"/>
    </row>
    <row r="9" spans="1:45" x14ac:dyDescent="0.25">
      <c r="B9" s="2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9"/>
      <c r="T9" s="18"/>
      <c r="U9" s="5"/>
      <c r="V9" s="5"/>
      <c r="W9" s="5"/>
      <c r="X9" s="5"/>
      <c r="Y9" s="5"/>
      <c r="Z9" s="5"/>
      <c r="AA9" s="5"/>
      <c r="AB9" s="185" t="s">
        <v>12</v>
      </c>
      <c r="AC9" s="3" t="s">
        <v>0</v>
      </c>
      <c r="AD9" s="205" t="s">
        <v>1</v>
      </c>
      <c r="AE9" s="205"/>
      <c r="AF9" s="205"/>
      <c r="AG9" s="5" t="s">
        <v>4</v>
      </c>
      <c r="AH9" s="5"/>
      <c r="AI9" s="5"/>
      <c r="AJ9" s="5"/>
      <c r="AK9" s="5"/>
      <c r="AL9" s="225"/>
      <c r="AM9" s="226"/>
      <c r="AN9" s="226"/>
      <c r="AO9" s="226"/>
      <c r="AP9" s="227"/>
      <c r="AQ9" s="5"/>
      <c r="AR9" s="26"/>
      <c r="AS9" s="184"/>
    </row>
    <row r="10" spans="1:45" ht="17.25" thickBot="1" x14ac:dyDescent="0.3">
      <c r="B10" s="26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9"/>
      <c r="T10" s="18"/>
      <c r="U10" s="5"/>
      <c r="V10" s="5"/>
      <c r="W10" s="5"/>
      <c r="X10" s="5"/>
      <c r="Y10" s="5"/>
      <c r="Z10" s="5"/>
      <c r="AA10" s="5"/>
      <c r="AB10" s="186"/>
      <c r="AC10" s="3" t="s">
        <v>0</v>
      </c>
      <c r="AD10" s="205" t="s">
        <v>1</v>
      </c>
      <c r="AE10" s="205"/>
      <c r="AF10" s="205"/>
      <c r="AG10" s="5" t="s">
        <v>5</v>
      </c>
      <c r="AH10" s="5"/>
      <c r="AI10" s="5"/>
      <c r="AJ10" s="5"/>
      <c r="AK10" s="5"/>
      <c r="AL10" s="228"/>
      <c r="AM10" s="229"/>
      <c r="AN10" s="229"/>
      <c r="AO10" s="229"/>
      <c r="AP10" s="230"/>
      <c r="AQ10" s="5"/>
      <c r="AR10" s="26"/>
    </row>
    <row r="11" spans="1:45" ht="17.25" thickBot="1" x14ac:dyDescent="0.3">
      <c r="B11" s="26"/>
      <c r="C11" s="1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9"/>
      <c r="T11" s="18"/>
      <c r="U11" s="5"/>
      <c r="V11" s="5"/>
      <c r="W11" s="5"/>
      <c r="X11" s="5"/>
      <c r="Y11" s="5"/>
      <c r="Z11" s="5"/>
      <c r="AA11" s="5"/>
      <c r="AB11" s="186"/>
      <c r="AC11" s="3" t="s">
        <v>0</v>
      </c>
      <c r="AD11" s="205" t="s">
        <v>2</v>
      </c>
      <c r="AE11" s="205"/>
      <c r="AF11" s="205"/>
      <c r="AG11" s="5" t="s">
        <v>6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7"/>
    </row>
    <row r="12" spans="1:45" ht="17.25" thickBot="1" x14ac:dyDescent="0.3">
      <c r="B12" s="27"/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9"/>
      <c r="T12" s="18"/>
      <c r="U12" s="5"/>
      <c r="V12" s="5"/>
      <c r="W12" s="5"/>
      <c r="X12" s="5"/>
      <c r="Y12" s="5"/>
      <c r="Z12" s="5"/>
      <c r="AA12" s="5"/>
      <c r="AB12" s="187"/>
      <c r="AC12" s="3" t="s">
        <v>0</v>
      </c>
      <c r="AD12" s="205" t="s">
        <v>3</v>
      </c>
      <c r="AE12" s="205"/>
      <c r="AF12" s="205"/>
      <c r="AG12" s="5" t="s">
        <v>7</v>
      </c>
      <c r="AH12" s="5"/>
      <c r="AI12" s="5"/>
      <c r="AJ12" s="5"/>
      <c r="AK12" s="5"/>
      <c r="AL12" s="5"/>
      <c r="AM12" s="5"/>
      <c r="AN12" s="5"/>
      <c r="AO12" s="5"/>
      <c r="AP12" s="5"/>
      <c r="AQ12" s="16"/>
    </row>
    <row r="13" spans="1:45" ht="21" customHeight="1" thickBot="1" x14ac:dyDescent="0.35">
      <c r="C13" s="1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/>
      <c r="T13" s="2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 t="s">
        <v>56</v>
      </c>
      <c r="AF13" s="11" t="s">
        <v>4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6"/>
      <c r="AQ13" s="5"/>
    </row>
    <row r="14" spans="1:45" ht="101.25" thickBot="1" x14ac:dyDescent="0.3">
      <c r="A14" s="1" t="s">
        <v>77</v>
      </c>
      <c r="D14" s="1" t="s">
        <v>64</v>
      </c>
      <c r="U14" s="42" t="s">
        <v>71</v>
      </c>
      <c r="AC14" s="44" t="s">
        <v>80</v>
      </c>
      <c r="AE14" s="12" t="s">
        <v>8</v>
      </c>
      <c r="AF14" s="12" t="s">
        <v>9</v>
      </c>
      <c r="AN14" s="1" t="s">
        <v>65</v>
      </c>
      <c r="AO14" s="1"/>
      <c r="AS14" s="1" t="s">
        <v>79</v>
      </c>
    </row>
    <row r="15" spans="1:45" ht="20.25" thickBot="1" x14ac:dyDescent="0.3">
      <c r="C15" s="21"/>
      <c r="D15" s="4"/>
      <c r="E15" s="4"/>
      <c r="F15" s="4"/>
      <c r="G15" s="191" t="s">
        <v>60</v>
      </c>
      <c r="H15" s="192"/>
      <c r="I15" s="16"/>
      <c r="J15" s="4"/>
      <c r="K15" s="4"/>
      <c r="L15" s="17"/>
      <c r="N15" s="16"/>
      <c r="O15" s="4"/>
      <c r="P15" s="4"/>
      <c r="Q15" s="4"/>
      <c r="R15" s="4"/>
      <c r="S15" s="4"/>
      <c r="T15" s="4"/>
      <c r="U15" s="4"/>
      <c r="V15" s="4"/>
      <c r="W15" s="4"/>
      <c r="X15" s="179" t="s">
        <v>11</v>
      </c>
      <c r="Y15" s="179"/>
      <c r="Z15" s="179"/>
      <c r="AA15" s="179"/>
      <c r="AB15" s="216" t="s">
        <v>10</v>
      </c>
      <c r="AC15" s="217"/>
      <c r="AD15" s="13"/>
      <c r="AE15" s="14" t="s">
        <v>5</v>
      </c>
      <c r="AF15" s="15" t="s">
        <v>4</v>
      </c>
      <c r="AG15" s="178" t="s">
        <v>10</v>
      </c>
      <c r="AH15" s="179"/>
      <c r="AI15" s="179"/>
      <c r="AJ15" s="179"/>
      <c r="AK15" s="179" t="s">
        <v>55</v>
      </c>
      <c r="AL15" s="179"/>
      <c r="AM15" s="179" t="s">
        <v>10</v>
      </c>
      <c r="AN15" s="179"/>
      <c r="AO15" s="190"/>
      <c r="AP15" s="20"/>
      <c r="AQ15" s="5"/>
    </row>
    <row r="16" spans="1:45" ht="17.25" thickBot="1" x14ac:dyDescent="0.3">
      <c r="B16" s="25"/>
      <c r="C16" s="5"/>
      <c r="D16" s="5"/>
      <c r="E16" s="5" t="s">
        <v>59</v>
      </c>
      <c r="F16" s="5"/>
      <c r="G16" s="193"/>
      <c r="H16" s="194"/>
      <c r="I16" s="18"/>
      <c r="J16" s="5"/>
      <c r="K16" s="5"/>
      <c r="L16" s="19"/>
      <c r="N16" s="18"/>
      <c r="O16" s="5"/>
      <c r="P16" s="5"/>
      <c r="Q16" s="5"/>
      <c r="R16" s="5"/>
      <c r="S16" s="5"/>
      <c r="T16" s="5"/>
      <c r="U16" s="5"/>
      <c r="V16" s="5"/>
      <c r="W16" s="5"/>
      <c r="X16" s="45"/>
      <c r="Y16" s="48" t="s">
        <v>25</v>
      </c>
      <c r="Z16" s="48" t="s">
        <v>7</v>
      </c>
      <c r="AA16" s="48"/>
      <c r="AB16" s="207" t="s">
        <v>45</v>
      </c>
      <c r="AC16" s="207"/>
      <c r="AD16" s="207"/>
      <c r="AE16" s="60"/>
      <c r="AF16" s="60"/>
      <c r="AG16" s="188" t="s">
        <v>45</v>
      </c>
      <c r="AH16" s="189"/>
      <c r="AI16" s="189"/>
      <c r="AJ16" s="189"/>
      <c r="AK16" s="189"/>
      <c r="AL16" s="48"/>
      <c r="AM16" s="5"/>
      <c r="AN16" s="5"/>
      <c r="AO16" s="5"/>
      <c r="AP16" s="5"/>
      <c r="AQ16" s="20"/>
    </row>
    <row r="17" spans="1:45" ht="17.25" thickBot="1" x14ac:dyDescent="0.3">
      <c r="B17" s="26"/>
      <c r="C17" s="20"/>
      <c r="D17" s="10"/>
      <c r="E17" s="10"/>
      <c r="F17" s="10"/>
      <c r="G17" s="10"/>
      <c r="H17" s="21"/>
      <c r="I17" s="18"/>
      <c r="J17" s="5"/>
      <c r="K17" s="5"/>
      <c r="L17" s="19"/>
      <c r="N17" s="18"/>
      <c r="O17" s="5"/>
      <c r="P17" s="5"/>
      <c r="Q17" s="5"/>
      <c r="R17" s="5"/>
      <c r="S17" s="5"/>
      <c r="T17" s="5"/>
      <c r="U17" s="5"/>
      <c r="V17" s="5"/>
      <c r="W17" s="5"/>
      <c r="X17" s="18"/>
      <c r="Y17" s="199" t="s">
        <v>19</v>
      </c>
      <c r="Z17" s="199" t="s">
        <v>18</v>
      </c>
      <c r="AA17" s="48"/>
      <c r="AB17" s="48" t="s">
        <v>7</v>
      </c>
      <c r="AC17" s="156" t="s">
        <v>13</v>
      </c>
      <c r="AD17" s="157"/>
      <c r="AE17" s="156" t="s">
        <v>0</v>
      </c>
      <c r="AF17" s="157"/>
      <c r="AG17" s="199" t="s">
        <v>12</v>
      </c>
      <c r="AH17" s="48"/>
      <c r="AI17" s="199" t="s">
        <v>46</v>
      </c>
      <c r="AJ17" s="47"/>
      <c r="AK17" s="47"/>
      <c r="AL17" s="47"/>
      <c r="AM17" s="47"/>
      <c r="AN17" s="200" t="s">
        <v>49</v>
      </c>
      <c r="AO17" s="200"/>
      <c r="AP17" s="5"/>
      <c r="AQ17" s="19"/>
      <c r="AR17" s="25"/>
    </row>
    <row r="18" spans="1:45" ht="17.25" thickTop="1" x14ac:dyDescent="0.25">
      <c r="B18" s="26"/>
      <c r="C18" s="5"/>
      <c r="D18" s="5"/>
      <c r="E18" s="5"/>
      <c r="F18" s="5"/>
      <c r="G18" s="5"/>
      <c r="H18" s="5"/>
      <c r="I18" s="18"/>
      <c r="J18" s="5"/>
      <c r="K18" s="5"/>
      <c r="L18" s="19"/>
      <c r="N18" s="18"/>
      <c r="O18" s="5"/>
      <c r="P18" s="5"/>
      <c r="Q18" s="5"/>
      <c r="R18" s="5"/>
      <c r="S18" s="5"/>
      <c r="T18" s="5"/>
      <c r="U18" s="172" t="s">
        <v>70</v>
      </c>
      <c r="V18" s="173"/>
      <c r="W18" s="5"/>
      <c r="X18" s="18"/>
      <c r="Y18" s="201"/>
      <c r="Z18" s="201"/>
      <c r="AA18" s="48"/>
      <c r="AB18" s="48" t="s">
        <v>6</v>
      </c>
      <c r="AC18" s="156" t="s">
        <v>14</v>
      </c>
      <c r="AD18" s="157"/>
      <c r="AE18" s="156" t="s">
        <v>0</v>
      </c>
      <c r="AF18" s="157"/>
      <c r="AG18" s="201"/>
      <c r="AH18" s="48"/>
      <c r="AI18" s="201"/>
      <c r="AJ18" s="48"/>
      <c r="AK18" s="162"/>
      <c r="AL18" s="165" t="s">
        <v>66</v>
      </c>
      <c r="AM18" s="48"/>
      <c r="AN18" s="200"/>
      <c r="AO18" s="200"/>
      <c r="AP18" s="5"/>
      <c r="AQ18" s="19"/>
      <c r="AR18" s="26"/>
    </row>
    <row r="19" spans="1:45" x14ac:dyDescent="0.25">
      <c r="B19" s="26"/>
      <c r="C19" s="5"/>
      <c r="D19" s="5"/>
      <c r="E19" s="5"/>
      <c r="F19" s="5"/>
      <c r="G19" s="5"/>
      <c r="H19" s="5"/>
      <c r="I19" s="18"/>
      <c r="J19" s="5"/>
      <c r="K19" s="5"/>
      <c r="L19" s="19"/>
      <c r="N19" s="18"/>
      <c r="O19" s="209" t="s">
        <v>55</v>
      </c>
      <c r="P19" s="210"/>
      <c r="Q19" s="146"/>
      <c r="R19" s="5"/>
      <c r="S19" s="5"/>
      <c r="T19" s="5"/>
      <c r="U19" s="173"/>
      <c r="V19" s="173"/>
      <c r="W19" s="5"/>
      <c r="X19" s="18"/>
      <c r="Y19" s="201"/>
      <c r="Z19" s="199" t="s">
        <v>20</v>
      </c>
      <c r="AA19" s="48"/>
      <c r="AB19" s="48" t="s">
        <v>5</v>
      </c>
      <c r="AC19" s="61" t="s">
        <v>15</v>
      </c>
      <c r="AD19" s="61" t="s">
        <v>16</v>
      </c>
      <c r="AE19" s="156" t="s">
        <v>0</v>
      </c>
      <c r="AF19" s="157"/>
      <c r="AG19" s="201"/>
      <c r="AH19" s="48"/>
      <c r="AI19" s="201"/>
      <c r="AJ19" s="48"/>
      <c r="AK19" s="163"/>
      <c r="AL19" s="166"/>
      <c r="AM19" s="48"/>
      <c r="AN19" s="199" t="s">
        <v>50</v>
      </c>
      <c r="AO19" s="199" t="s">
        <v>51</v>
      </c>
      <c r="AP19" s="5"/>
      <c r="AQ19" s="19"/>
      <c r="AR19" s="26"/>
    </row>
    <row r="20" spans="1:45" ht="17.25" thickBot="1" x14ac:dyDescent="0.3">
      <c r="A20" s="183" t="s">
        <v>76</v>
      </c>
      <c r="B20" s="26"/>
      <c r="C20" s="5"/>
      <c r="D20" s="6"/>
      <c r="E20" s="35"/>
      <c r="F20" s="36"/>
      <c r="G20" s="7"/>
      <c r="H20" s="5"/>
      <c r="I20" s="18"/>
      <c r="J20" s="5"/>
      <c r="K20" s="5"/>
      <c r="L20" s="19"/>
      <c r="N20" s="18"/>
      <c r="O20" s="5"/>
      <c r="P20" s="5" t="s">
        <v>6</v>
      </c>
      <c r="Q20" s="5" t="s">
        <v>7</v>
      </c>
      <c r="R20" s="5" t="s">
        <v>25</v>
      </c>
      <c r="S20" s="5"/>
      <c r="T20" s="5"/>
      <c r="U20" s="5"/>
      <c r="V20" s="5"/>
      <c r="W20" s="5"/>
      <c r="X20" s="18"/>
      <c r="Y20" s="201"/>
      <c r="Z20" s="201"/>
      <c r="AA20" s="48"/>
      <c r="AB20" s="48" t="s">
        <v>4</v>
      </c>
      <c r="AC20" s="156" t="s">
        <v>17</v>
      </c>
      <c r="AD20" s="157"/>
      <c r="AE20" s="156" t="s">
        <v>0</v>
      </c>
      <c r="AF20" s="157"/>
      <c r="AG20" s="201"/>
      <c r="AH20" s="48"/>
      <c r="AI20" s="201"/>
      <c r="AJ20" s="48"/>
      <c r="AK20" s="164"/>
      <c r="AL20" s="166"/>
      <c r="AM20" s="48"/>
      <c r="AN20" s="199"/>
      <c r="AO20" s="199"/>
      <c r="AP20" s="5"/>
      <c r="AQ20" s="19"/>
      <c r="AR20" s="26"/>
    </row>
    <row r="21" spans="1:45" ht="18" thickTop="1" thickBot="1" x14ac:dyDescent="0.3">
      <c r="A21" s="183"/>
      <c r="B21" s="26"/>
      <c r="C21" s="5"/>
      <c r="D21" s="31"/>
      <c r="E21" s="37"/>
      <c r="F21" s="38"/>
      <c r="G21" s="9"/>
      <c r="H21" s="5"/>
      <c r="I21" s="18"/>
      <c r="J21" s="5"/>
      <c r="K21" s="5"/>
      <c r="L21" s="19"/>
      <c r="N21" s="18"/>
      <c r="O21" s="5"/>
      <c r="P21" s="214" t="str">
        <f>分機表!B34</f>
        <v>三年一班</v>
      </c>
      <c r="Q21" s="214" t="s">
        <v>41</v>
      </c>
      <c r="R21" s="214" t="s">
        <v>39</v>
      </c>
      <c r="S21" s="46"/>
      <c r="T21" s="4"/>
      <c r="U21" s="4"/>
      <c r="V21" s="4"/>
      <c r="W21" s="4"/>
      <c r="X21" s="5"/>
      <c r="Y21" s="199" t="s">
        <v>21</v>
      </c>
      <c r="Z21" s="199" t="str">
        <f>分機表!B30</f>
        <v>一年一班</v>
      </c>
      <c r="AA21" s="199" t="str">
        <f>分機表!B42</f>
        <v>五年三班</v>
      </c>
      <c r="AB21" s="48"/>
      <c r="AC21" s="48"/>
      <c r="AD21" s="48"/>
      <c r="AE21" s="48"/>
      <c r="AF21" s="48"/>
      <c r="AG21" s="48"/>
      <c r="AH21" s="48"/>
      <c r="AI21" s="201"/>
      <c r="AJ21" s="48"/>
      <c r="AK21" s="49"/>
      <c r="AL21" s="166"/>
      <c r="AM21" s="48"/>
      <c r="AN21" s="199"/>
      <c r="AO21" s="199"/>
      <c r="AP21" s="5"/>
      <c r="AQ21" s="150" t="s">
        <v>126</v>
      </c>
      <c r="AR21" s="26"/>
    </row>
    <row r="22" spans="1:45" ht="17.25" thickTop="1" x14ac:dyDescent="0.25">
      <c r="A22" s="183"/>
      <c r="B22" s="26"/>
      <c r="C22" s="5"/>
      <c r="D22" s="24"/>
      <c r="E22" s="39"/>
      <c r="F22" s="40"/>
      <c r="G22" s="34"/>
      <c r="H22" s="5"/>
      <c r="I22" s="18"/>
      <c r="J22" s="5"/>
      <c r="K22" s="5"/>
      <c r="L22" s="19"/>
      <c r="N22" s="18"/>
      <c r="O22" s="5"/>
      <c r="P22" s="214"/>
      <c r="Q22" s="214"/>
      <c r="R22" s="214"/>
      <c r="S22" s="24"/>
      <c r="T22" s="5"/>
      <c r="U22" s="5"/>
      <c r="V22" s="5"/>
      <c r="W22" s="5"/>
      <c r="X22" s="5"/>
      <c r="Y22" s="199"/>
      <c r="Z22" s="199"/>
      <c r="AA22" s="199"/>
      <c r="AB22" s="48"/>
      <c r="AC22" s="170" t="s">
        <v>69</v>
      </c>
      <c r="AD22" s="171"/>
      <c r="AE22" s="171"/>
      <c r="AF22" s="171"/>
      <c r="AG22" s="48"/>
      <c r="AH22" s="48"/>
      <c r="AI22" s="201"/>
      <c r="AJ22" s="48"/>
      <c r="AK22" s="50"/>
      <c r="AL22" s="51"/>
      <c r="AM22" s="48"/>
      <c r="AN22" s="199" t="s">
        <v>52</v>
      </c>
      <c r="AO22" s="199" t="s">
        <v>51</v>
      </c>
      <c r="AP22" s="5"/>
      <c r="AQ22" s="151"/>
      <c r="AR22" s="26"/>
      <c r="AS22" s="184" t="s">
        <v>76</v>
      </c>
    </row>
    <row r="23" spans="1:45" ht="26.25" thickBot="1" x14ac:dyDescent="0.3">
      <c r="A23" s="183"/>
      <c r="B23" s="26"/>
      <c r="C23" s="5"/>
      <c r="D23" s="24"/>
      <c r="E23" s="37"/>
      <c r="F23" s="38"/>
      <c r="G23" s="34"/>
      <c r="H23" s="5"/>
      <c r="I23" s="18"/>
      <c r="J23" s="41" t="s">
        <v>63</v>
      </c>
      <c r="K23" s="5"/>
      <c r="L23" s="19"/>
      <c r="N23" s="18"/>
      <c r="O23" s="5"/>
      <c r="P23" s="214"/>
      <c r="Q23" s="214"/>
      <c r="R23" s="214"/>
      <c r="S23" s="5"/>
      <c r="T23" s="5"/>
      <c r="U23" s="208" t="s">
        <v>74</v>
      </c>
      <c r="V23" s="208"/>
      <c r="W23" s="5"/>
      <c r="X23" s="5"/>
      <c r="Y23" s="199"/>
      <c r="Z23" s="199"/>
      <c r="AA23" s="199"/>
      <c r="AB23" s="48"/>
      <c r="AC23" s="171"/>
      <c r="AD23" s="171"/>
      <c r="AE23" s="171"/>
      <c r="AF23" s="171"/>
      <c r="AG23" s="48"/>
      <c r="AH23" s="48"/>
      <c r="AI23" s="199" t="s">
        <v>47</v>
      </c>
      <c r="AJ23" s="48"/>
      <c r="AK23" s="50"/>
      <c r="AL23" s="51"/>
      <c r="AM23" s="48"/>
      <c r="AN23" s="199"/>
      <c r="AO23" s="199"/>
      <c r="AP23" s="5"/>
      <c r="AQ23" s="181"/>
      <c r="AR23" s="26"/>
      <c r="AS23" s="184"/>
    </row>
    <row r="24" spans="1:45" ht="17.25" thickBot="1" x14ac:dyDescent="0.3">
      <c r="A24" s="183"/>
      <c r="B24" s="26"/>
      <c r="C24" s="5"/>
      <c r="D24" s="32"/>
      <c r="E24" s="39"/>
      <c r="F24" s="40"/>
      <c r="G24" s="33"/>
      <c r="H24" s="5"/>
      <c r="I24" s="18"/>
      <c r="J24" s="5"/>
      <c r="K24" s="5"/>
      <c r="L24" s="19"/>
      <c r="N24" s="18"/>
      <c r="O24" s="5" t="s">
        <v>5</v>
      </c>
      <c r="P24" s="214"/>
      <c r="Q24" s="214"/>
      <c r="R24" s="214"/>
      <c r="S24" s="5"/>
      <c r="T24" s="5"/>
      <c r="U24" s="208"/>
      <c r="V24" s="208"/>
      <c r="W24" s="5"/>
      <c r="X24" s="5"/>
      <c r="Y24" s="199"/>
      <c r="Z24" s="199"/>
      <c r="AA24" s="199"/>
      <c r="AB24" s="48"/>
      <c r="AC24" s="48"/>
      <c r="AD24" s="48"/>
      <c r="AE24" s="48"/>
      <c r="AF24" s="48"/>
      <c r="AG24" s="48"/>
      <c r="AH24" s="48"/>
      <c r="AI24" s="199"/>
      <c r="AJ24" s="48"/>
      <c r="AK24" s="167" t="s">
        <v>68</v>
      </c>
      <c r="AL24" s="168"/>
      <c r="AM24" s="48"/>
      <c r="AN24" s="199"/>
      <c r="AO24" s="199"/>
      <c r="AP24" s="5"/>
      <c r="AQ24" s="19"/>
      <c r="AR24" s="26"/>
      <c r="AS24" s="184"/>
    </row>
    <row r="25" spans="1:45" x14ac:dyDescent="0.25">
      <c r="A25" s="183"/>
      <c r="B25" s="26"/>
      <c r="C25" s="5"/>
      <c r="D25" s="6"/>
      <c r="E25" s="35"/>
      <c r="F25" s="36"/>
      <c r="G25" s="7"/>
      <c r="H25" s="5"/>
      <c r="I25" s="18"/>
      <c r="J25" s="5"/>
      <c r="K25" s="5"/>
      <c r="L25" s="19"/>
      <c r="N25" s="18"/>
      <c r="O25" s="185" t="str">
        <f>分機表!B40</f>
        <v>五年一班</v>
      </c>
      <c r="P25" s="214" t="str">
        <f>分機表!B35</f>
        <v>三年二班</v>
      </c>
      <c r="Q25" s="214" t="s">
        <v>43</v>
      </c>
      <c r="R25" s="213" t="s">
        <v>40</v>
      </c>
      <c r="S25" s="5"/>
      <c r="T25" s="5"/>
      <c r="U25" s="208"/>
      <c r="V25" s="208"/>
      <c r="W25" s="5"/>
      <c r="X25" s="5"/>
      <c r="Y25" s="199" t="s">
        <v>82</v>
      </c>
      <c r="Z25" s="199" t="str">
        <f>分機表!B31</f>
        <v>二年二班</v>
      </c>
      <c r="AA25" s="199" t="str">
        <f>分機表!B36</f>
        <v>三年三班</v>
      </c>
      <c r="AB25" s="195" t="str">
        <f>分機表!B41</f>
        <v>五年二班</v>
      </c>
      <c r="AC25" s="48"/>
      <c r="AD25" s="48"/>
      <c r="AE25" s="48"/>
      <c r="AF25" s="48"/>
      <c r="AG25" s="48"/>
      <c r="AH25" s="48"/>
      <c r="AI25" s="199"/>
      <c r="AJ25" s="48"/>
      <c r="AK25" s="169"/>
      <c r="AL25" s="168"/>
      <c r="AM25" s="48"/>
      <c r="AN25" s="199" t="s">
        <v>0</v>
      </c>
      <c r="AO25" s="199" t="s">
        <v>0</v>
      </c>
      <c r="AP25" s="5"/>
      <c r="AQ25" s="150" t="s">
        <v>127</v>
      </c>
      <c r="AR25" s="26"/>
      <c r="AS25" s="184"/>
    </row>
    <row r="26" spans="1:45" x14ac:dyDescent="0.25">
      <c r="B26" s="26"/>
      <c r="C26" s="5"/>
      <c r="D26" s="5"/>
      <c r="E26" s="5"/>
      <c r="F26" s="5"/>
      <c r="G26" s="5"/>
      <c r="H26" s="5"/>
      <c r="I26" s="18"/>
      <c r="J26" s="5"/>
      <c r="K26" s="5"/>
      <c r="L26" s="19"/>
      <c r="N26" s="18"/>
      <c r="O26" s="186"/>
      <c r="P26" s="214"/>
      <c r="Q26" s="214"/>
      <c r="R26" s="213"/>
      <c r="S26" s="5"/>
      <c r="T26" s="5"/>
      <c r="U26" s="208"/>
      <c r="V26" s="208"/>
      <c r="W26" s="5"/>
      <c r="X26" s="5"/>
      <c r="Y26" s="199"/>
      <c r="Z26" s="199"/>
      <c r="AA26" s="199"/>
      <c r="AB26" s="196"/>
      <c r="AC26" s="48"/>
      <c r="AD26" s="48"/>
      <c r="AE26" s="48"/>
      <c r="AF26" s="48"/>
      <c r="AG26" s="48"/>
      <c r="AH26" s="48"/>
      <c r="AI26" s="199"/>
      <c r="AJ26" s="48"/>
      <c r="AK26" s="50"/>
      <c r="AL26" s="51"/>
      <c r="AM26" s="48"/>
      <c r="AN26" s="199"/>
      <c r="AO26" s="199"/>
      <c r="AP26" s="5"/>
      <c r="AQ26" s="151"/>
      <c r="AR26" s="26"/>
      <c r="AS26" s="184"/>
    </row>
    <row r="27" spans="1:45" ht="17.25" thickBot="1" x14ac:dyDescent="0.3">
      <c r="B27" s="26"/>
      <c r="C27" s="5"/>
      <c r="D27" s="5"/>
      <c r="E27" s="5"/>
      <c r="F27" s="5"/>
      <c r="G27" s="5"/>
      <c r="H27" s="5"/>
      <c r="I27" s="18"/>
      <c r="J27" s="5"/>
      <c r="K27" s="5"/>
      <c r="L27" s="19"/>
      <c r="N27" s="18"/>
      <c r="O27" s="186"/>
      <c r="P27" s="214"/>
      <c r="Q27" s="214"/>
      <c r="R27" s="213"/>
      <c r="S27" s="5"/>
      <c r="T27" s="5"/>
      <c r="U27" s="5"/>
      <c r="V27" s="5"/>
      <c r="W27" s="5"/>
      <c r="X27" s="5"/>
      <c r="Y27" s="199"/>
      <c r="Z27" s="199"/>
      <c r="AA27" s="199"/>
      <c r="AB27" s="196"/>
      <c r="AC27" s="48"/>
      <c r="AD27" s="48"/>
      <c r="AE27" s="48"/>
      <c r="AF27" s="48"/>
      <c r="AG27" s="48"/>
      <c r="AH27" s="48"/>
      <c r="AI27" s="199"/>
      <c r="AJ27" s="48"/>
      <c r="AK27" s="54"/>
      <c r="AL27" s="55"/>
      <c r="AM27" s="48"/>
      <c r="AN27" s="199"/>
      <c r="AO27" s="199"/>
      <c r="AP27" s="5"/>
      <c r="AQ27" s="181"/>
      <c r="AR27" s="26"/>
      <c r="AS27" s="184"/>
    </row>
    <row r="28" spans="1:45" ht="17.25" thickBot="1" x14ac:dyDescent="0.3">
      <c r="B28" s="26"/>
      <c r="C28" s="5"/>
      <c r="D28" s="6"/>
      <c r="E28" s="35"/>
      <c r="F28" s="36"/>
      <c r="G28" s="7"/>
      <c r="H28" s="5"/>
      <c r="I28" s="18"/>
      <c r="J28" s="5"/>
      <c r="K28" s="5"/>
      <c r="L28" s="19"/>
      <c r="N28" s="18"/>
      <c r="O28" s="187"/>
      <c r="P28" s="214"/>
      <c r="Q28" s="214"/>
      <c r="R28" s="213"/>
      <c r="S28" s="5"/>
      <c r="T28" s="5"/>
      <c r="U28" s="5"/>
      <c r="V28" s="5"/>
      <c r="W28" s="5"/>
      <c r="X28" s="5"/>
      <c r="Y28" s="199"/>
      <c r="Z28" s="199"/>
      <c r="AA28" s="199"/>
      <c r="AB28" s="215"/>
      <c r="AC28" s="48"/>
      <c r="AD28" s="174" t="s">
        <v>73</v>
      </c>
      <c r="AE28" s="48"/>
      <c r="AF28" s="48"/>
      <c r="AG28" s="48"/>
      <c r="AH28" s="48"/>
      <c r="AI28" s="199"/>
      <c r="AJ28" s="48"/>
      <c r="AK28" s="48"/>
      <c r="AL28" s="48"/>
      <c r="AM28" s="48"/>
      <c r="AN28" s="195" t="s">
        <v>162</v>
      </c>
      <c r="AO28" s="195" t="s">
        <v>54</v>
      </c>
      <c r="AP28" s="5"/>
      <c r="AQ28" s="19"/>
      <c r="AR28" s="26"/>
      <c r="AS28" s="184"/>
    </row>
    <row r="29" spans="1:45" ht="17.25" thickBot="1" x14ac:dyDescent="0.3">
      <c r="B29" s="26"/>
      <c r="C29" s="5"/>
      <c r="D29" s="31"/>
      <c r="E29" s="37"/>
      <c r="F29" s="38"/>
      <c r="G29" s="9"/>
      <c r="H29" s="5"/>
      <c r="I29" s="18"/>
      <c r="J29" s="5"/>
      <c r="K29" s="5"/>
      <c r="L29" s="19"/>
      <c r="N29" s="18"/>
      <c r="O29" s="5"/>
      <c r="P29" s="5"/>
      <c r="Q29" s="5"/>
      <c r="R29" s="5"/>
      <c r="S29" s="5"/>
      <c r="T29" s="5"/>
      <c r="U29" s="5"/>
      <c r="V29" s="5"/>
      <c r="W29" s="5"/>
      <c r="X29" s="22"/>
      <c r="Y29" s="48" t="s">
        <v>25</v>
      </c>
      <c r="Z29" s="48" t="s">
        <v>7</v>
      </c>
      <c r="AA29" s="48" t="s">
        <v>6</v>
      </c>
      <c r="AB29" s="48" t="s">
        <v>5</v>
      </c>
      <c r="AC29" s="48"/>
      <c r="AD29" s="176"/>
      <c r="AE29" s="48"/>
      <c r="AF29" s="48"/>
      <c r="AG29" s="48"/>
      <c r="AH29" s="48"/>
      <c r="AI29" s="48" t="s">
        <v>7</v>
      </c>
      <c r="AJ29" s="156" t="s">
        <v>53</v>
      </c>
      <c r="AK29" s="177"/>
      <c r="AL29" s="157"/>
      <c r="AM29" s="48"/>
      <c r="AN29" s="196"/>
      <c r="AO29" s="196"/>
      <c r="AP29" s="5"/>
      <c r="AQ29" s="150" t="s">
        <v>128</v>
      </c>
      <c r="AR29" s="26"/>
    </row>
    <row r="30" spans="1:45" x14ac:dyDescent="0.25">
      <c r="B30" s="26"/>
      <c r="C30" s="5"/>
      <c r="D30" s="24"/>
      <c r="E30" s="39"/>
      <c r="F30" s="40"/>
      <c r="G30" s="34"/>
      <c r="H30" s="5"/>
      <c r="I30" s="18"/>
      <c r="J30" s="5"/>
      <c r="K30" s="5"/>
      <c r="L30" s="19"/>
      <c r="N30" s="18"/>
      <c r="O30" s="5" t="s">
        <v>12</v>
      </c>
      <c r="P30" s="5"/>
      <c r="Q30" s="5"/>
      <c r="R30" s="5"/>
      <c r="S30" s="5"/>
      <c r="T30" s="5" t="s">
        <v>25</v>
      </c>
      <c r="U30" s="3" t="s">
        <v>29</v>
      </c>
      <c r="V30" s="3" t="s">
        <v>28</v>
      </c>
      <c r="W30" s="3" t="s">
        <v>27</v>
      </c>
      <c r="X30" s="187" t="s">
        <v>12</v>
      </c>
      <c r="Y30" s="201" t="s">
        <v>0</v>
      </c>
      <c r="Z30" s="201"/>
      <c r="AA30" s="48" t="s">
        <v>26</v>
      </c>
      <c r="AB30" s="48"/>
      <c r="AC30" s="48"/>
      <c r="AD30" s="48"/>
      <c r="AE30" s="48"/>
      <c r="AF30" s="48"/>
      <c r="AG30" s="48"/>
      <c r="AH30" s="48"/>
      <c r="AI30" s="174" t="s">
        <v>72</v>
      </c>
      <c r="AJ30" s="48"/>
      <c r="AK30" s="48"/>
      <c r="AL30" s="48"/>
      <c r="AM30" s="56" t="s">
        <v>12</v>
      </c>
      <c r="AN30" s="196"/>
      <c r="AO30" s="196"/>
      <c r="AP30" s="5"/>
      <c r="AQ30" s="151"/>
      <c r="AR30" s="26"/>
    </row>
    <row r="31" spans="1:45" ht="17.25" thickBot="1" x14ac:dyDescent="0.3">
      <c r="B31" s="26"/>
      <c r="C31" s="5"/>
      <c r="D31" s="24"/>
      <c r="E31" s="37"/>
      <c r="F31" s="38"/>
      <c r="G31" s="34"/>
      <c r="H31" s="5"/>
      <c r="I31" s="18"/>
      <c r="J31" s="5"/>
      <c r="K31" s="5"/>
      <c r="L31" s="19"/>
      <c r="N31" s="18"/>
      <c r="O31" s="5"/>
      <c r="P31" s="5"/>
      <c r="Q31" s="5"/>
      <c r="R31" s="5"/>
      <c r="T31" s="5" t="s">
        <v>7</v>
      </c>
      <c r="U31" s="3" t="str">
        <f>分機表!B33</f>
        <v>二年二班</v>
      </c>
      <c r="V31" s="3" t="str">
        <f>分機表!B32</f>
        <v>二年一班</v>
      </c>
      <c r="W31" s="3" t="s">
        <v>30</v>
      </c>
      <c r="X31" s="205"/>
      <c r="Y31" s="201" t="s">
        <v>0</v>
      </c>
      <c r="Z31" s="201"/>
      <c r="AA31" s="48" t="s">
        <v>7</v>
      </c>
      <c r="AB31" s="48"/>
      <c r="AC31" s="48"/>
      <c r="AD31" s="48"/>
      <c r="AE31" s="48"/>
      <c r="AF31" s="48"/>
      <c r="AG31" s="48"/>
      <c r="AH31" s="48"/>
      <c r="AI31" s="175"/>
      <c r="AJ31" s="48"/>
      <c r="AK31" s="48"/>
      <c r="AL31" s="48"/>
      <c r="AM31" s="48"/>
      <c r="AN31" s="196"/>
      <c r="AO31" s="196"/>
      <c r="AP31" s="5"/>
      <c r="AQ31" s="151"/>
      <c r="AR31" s="26"/>
    </row>
    <row r="32" spans="1:45" x14ac:dyDescent="0.25">
      <c r="B32" s="26"/>
      <c r="C32" s="5"/>
      <c r="D32" s="32"/>
      <c r="E32" s="39"/>
      <c r="F32" s="40"/>
      <c r="G32" s="33"/>
      <c r="H32" s="5"/>
      <c r="I32" s="18"/>
      <c r="J32" s="5"/>
      <c r="K32" s="5"/>
      <c r="L32" s="19"/>
      <c r="N32" s="18"/>
      <c r="O32" s="5"/>
      <c r="P32" s="5"/>
      <c r="Q32" s="5"/>
      <c r="R32" s="5"/>
      <c r="T32" s="5" t="s">
        <v>6</v>
      </c>
      <c r="U32" s="3" t="str">
        <f>分機表!B38</f>
        <v>四年二班</v>
      </c>
      <c r="V32" s="3" t="str">
        <f>分機表!B37</f>
        <v>四年一班</v>
      </c>
      <c r="W32" s="3" t="str">
        <f>分機表!B39</f>
        <v>四年三班</v>
      </c>
      <c r="X32" s="205"/>
      <c r="Y32" s="201" t="s">
        <v>0</v>
      </c>
      <c r="Z32" s="201"/>
      <c r="AA32" s="48" t="s">
        <v>6</v>
      </c>
      <c r="AB32" s="48"/>
      <c r="AC32" s="48"/>
      <c r="AD32" s="48"/>
      <c r="AE32" s="48"/>
      <c r="AF32" s="48"/>
      <c r="AG32" s="48"/>
      <c r="AH32" s="48"/>
      <c r="AI32" s="176"/>
      <c r="AJ32" s="48"/>
      <c r="AK32" s="158" t="s">
        <v>58</v>
      </c>
      <c r="AL32" s="159"/>
      <c r="AM32" s="48"/>
      <c r="AN32" s="196"/>
      <c r="AO32" s="196"/>
      <c r="AP32" s="5"/>
      <c r="AQ32" s="151"/>
      <c r="AR32" s="26"/>
    </row>
    <row r="33" spans="2:44" ht="17.25" thickBot="1" x14ac:dyDescent="0.3">
      <c r="B33" s="26"/>
      <c r="C33" s="5"/>
      <c r="D33" s="6"/>
      <c r="E33" s="35"/>
      <c r="F33" s="36"/>
      <c r="G33" s="7"/>
      <c r="H33" s="5"/>
      <c r="I33" s="18"/>
      <c r="J33" s="5"/>
      <c r="K33" s="5"/>
      <c r="L33" s="19"/>
      <c r="N33" s="18"/>
      <c r="O33" s="5"/>
      <c r="P33" s="5"/>
      <c r="Q33" s="5"/>
      <c r="R33" s="5"/>
      <c r="T33" s="5" t="s">
        <v>5</v>
      </c>
      <c r="U33" s="3" t="str">
        <f>分機表!B44</f>
        <v>六年二班</v>
      </c>
      <c r="V33" s="3" t="str">
        <f>分機表!B43</f>
        <v>六年一班</v>
      </c>
      <c r="W33" s="3" t="str">
        <f>分機表!B45</f>
        <v>六年三班</v>
      </c>
      <c r="X33" s="205"/>
      <c r="Y33" s="201" t="s">
        <v>0</v>
      </c>
      <c r="Z33" s="201"/>
      <c r="AA33" s="48" t="s">
        <v>5</v>
      </c>
      <c r="AB33" s="48"/>
      <c r="AC33" s="48"/>
      <c r="AD33" s="48"/>
      <c r="AE33" s="48"/>
      <c r="AF33" s="48"/>
      <c r="AG33" s="48"/>
      <c r="AH33" s="48"/>
      <c r="AI33" s="48"/>
      <c r="AJ33" s="48"/>
      <c r="AK33" s="160"/>
      <c r="AL33" s="161"/>
      <c r="AM33" s="48"/>
      <c r="AN33" s="197"/>
      <c r="AO33" s="197"/>
      <c r="AP33" s="5"/>
      <c r="AQ33" s="152"/>
      <c r="AR33" s="26"/>
    </row>
    <row r="34" spans="2:44" x14ac:dyDescent="0.25">
      <c r="B34" s="26"/>
      <c r="C34" s="5"/>
      <c r="D34" s="5"/>
      <c r="E34" s="5"/>
      <c r="F34" s="5"/>
      <c r="G34" s="5"/>
      <c r="H34" s="5"/>
      <c r="I34" s="18"/>
      <c r="J34" s="5"/>
      <c r="K34" s="5"/>
      <c r="L34" s="19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48"/>
      <c r="AJ34" s="48"/>
      <c r="AK34" s="48"/>
      <c r="AL34" s="48"/>
      <c r="AM34" s="48"/>
      <c r="AN34" s="198"/>
      <c r="AO34" s="198"/>
      <c r="AP34" s="5"/>
      <c r="AQ34" s="19"/>
      <c r="AR34" s="26"/>
    </row>
    <row r="35" spans="2:44" ht="16.899999999999999" thickBot="1" x14ac:dyDescent="0.35">
      <c r="B35" s="26"/>
      <c r="C35" s="5"/>
      <c r="D35" s="5"/>
      <c r="E35" s="5"/>
      <c r="F35" s="5"/>
      <c r="G35" s="5"/>
      <c r="H35" s="5"/>
      <c r="I35" s="20"/>
      <c r="J35" s="10"/>
      <c r="K35" s="10"/>
      <c r="L35" s="21"/>
      <c r="N35" s="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48"/>
      <c r="AJ35" s="48"/>
      <c r="AK35" s="48"/>
      <c r="AL35" s="48"/>
      <c r="AM35" s="48"/>
      <c r="AN35" s="48" t="s">
        <v>7</v>
      </c>
      <c r="AO35" s="48" t="s">
        <v>6</v>
      </c>
      <c r="AP35" s="5"/>
      <c r="AQ35" s="19"/>
      <c r="AR35" s="26"/>
    </row>
    <row r="36" spans="2:44" ht="27.6" customHeight="1" thickTop="1" thickBot="1" x14ac:dyDescent="0.35">
      <c r="B36" s="43"/>
      <c r="C36" s="28"/>
      <c r="D36" s="28"/>
      <c r="E36" s="28"/>
      <c r="F36" s="28"/>
      <c r="G36" s="28"/>
      <c r="H36" s="28"/>
      <c r="I36" s="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43"/>
    </row>
    <row r="37" spans="2:44" ht="17.25" thickTop="1" x14ac:dyDescent="0.25">
      <c r="I37" t="s">
        <v>62</v>
      </c>
    </row>
  </sheetData>
  <mergeCells count="74">
    <mergeCell ref="AM15:AO15"/>
    <mergeCell ref="AN19:AN21"/>
    <mergeCell ref="AO19:AO21"/>
    <mergeCell ref="A1:AS1"/>
    <mergeCell ref="A2:A8"/>
    <mergeCell ref="AL3:AP10"/>
    <mergeCell ref="AS3:AS9"/>
    <mergeCell ref="AB9:AB12"/>
    <mergeCell ref="AD9:AF9"/>
    <mergeCell ref="AD10:AF10"/>
    <mergeCell ref="AD11:AF11"/>
    <mergeCell ref="AD12:AF12"/>
    <mergeCell ref="G15:H16"/>
    <mergeCell ref="X15:AA15"/>
    <mergeCell ref="AB15:AC15"/>
    <mergeCell ref="AK18:AK20"/>
    <mergeCell ref="AG15:AJ15"/>
    <mergeCell ref="AK15:AL15"/>
    <mergeCell ref="AB16:AD16"/>
    <mergeCell ref="AG16:AK16"/>
    <mergeCell ref="AL18:AL21"/>
    <mergeCell ref="AC17:AD17"/>
    <mergeCell ref="AE17:AF17"/>
    <mergeCell ref="AG17:AG20"/>
    <mergeCell ref="AI17:AI22"/>
    <mergeCell ref="AN17:AO18"/>
    <mergeCell ref="U18:V19"/>
    <mergeCell ref="AC18:AD18"/>
    <mergeCell ref="AE18:AF18"/>
    <mergeCell ref="A20:A25"/>
    <mergeCell ref="AC20:AD20"/>
    <mergeCell ref="AE20:AF20"/>
    <mergeCell ref="P21:P24"/>
    <mergeCell ref="Q21:Q24"/>
    <mergeCell ref="Z19:Z20"/>
    <mergeCell ref="AE19:AF19"/>
    <mergeCell ref="AN22:AN24"/>
    <mergeCell ref="AO22:AO24"/>
    <mergeCell ref="O19:Q19"/>
    <mergeCell ref="Y17:Y20"/>
    <mergeCell ref="Z17:Z18"/>
    <mergeCell ref="AS22:AS28"/>
    <mergeCell ref="U23:V26"/>
    <mergeCell ref="AI23:AI28"/>
    <mergeCell ref="AK24:AL25"/>
    <mergeCell ref="O25:O28"/>
    <mergeCell ref="P25:P28"/>
    <mergeCell ref="Q25:Q28"/>
    <mergeCell ref="R25:R28"/>
    <mergeCell ref="Y25:Y28"/>
    <mergeCell ref="Z25:Z28"/>
    <mergeCell ref="R21:R24"/>
    <mergeCell ref="Y21:Y24"/>
    <mergeCell ref="Z21:Z24"/>
    <mergeCell ref="AA21:AA24"/>
    <mergeCell ref="AQ21:AQ23"/>
    <mergeCell ref="AC22:AF23"/>
    <mergeCell ref="AQ25:AQ27"/>
    <mergeCell ref="AD28:AD29"/>
    <mergeCell ref="AN28:AN34"/>
    <mergeCell ref="AO28:AO34"/>
    <mergeCell ref="AJ29:AL29"/>
    <mergeCell ref="AQ29:AQ33"/>
    <mergeCell ref="AK32:AL33"/>
    <mergeCell ref="AO25:AO27"/>
    <mergeCell ref="Y33:Z33"/>
    <mergeCell ref="AA25:AA28"/>
    <mergeCell ref="AB25:AB28"/>
    <mergeCell ref="AN25:AN27"/>
    <mergeCell ref="X30:X33"/>
    <mergeCell ref="Y30:Z30"/>
    <mergeCell ref="AI30:AI32"/>
    <mergeCell ref="Y31:Z31"/>
    <mergeCell ref="Y32:Z32"/>
  </mergeCells>
  <phoneticPr fontId="1" type="noConversion"/>
  <printOptions horizontalCentered="1" verticalCentered="1"/>
  <pageMargins left="0.23622047244094491" right="0.15748031496062992" top="0.74803149606299213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opLeftCell="J16" zoomScale="80" zoomScaleNormal="80" zoomScalePageLayoutView="40" workbookViewId="0">
      <selection activeCell="L13" sqref="L13"/>
    </sheetView>
  </sheetViews>
  <sheetFormatPr defaultRowHeight="16.5" x14ac:dyDescent="0.25"/>
  <cols>
    <col min="1" max="1" width="6.25" customWidth="1"/>
    <col min="2" max="2" width="5.25" customWidth="1"/>
    <col min="3" max="3" width="5.125" customWidth="1"/>
    <col min="8" max="8" width="6.375" customWidth="1"/>
    <col min="10" max="10" width="4.875" customWidth="1"/>
    <col min="11" max="11" width="6.5" customWidth="1"/>
    <col min="13" max="13" width="5.5" customWidth="1"/>
    <col min="14" max="14" width="4.375" customWidth="1"/>
    <col min="15" max="18" width="3.375" customWidth="1"/>
    <col min="19" max="20" width="4.375" customWidth="1"/>
    <col min="21" max="23" width="10.5" bestFit="1" customWidth="1"/>
    <col min="24" max="27" width="4.25" customWidth="1"/>
    <col min="28" max="28" width="4.625" customWidth="1"/>
    <col min="29" max="29" width="6" customWidth="1"/>
    <col min="30" max="30" width="4.625" customWidth="1"/>
    <col min="31" max="31" width="3.75" customWidth="1"/>
    <col min="32" max="32" width="3.5" customWidth="1"/>
    <col min="33" max="33" width="3.875" customWidth="1"/>
    <col min="34" max="34" width="3.5" customWidth="1"/>
    <col min="35" max="35" width="3.875" customWidth="1"/>
    <col min="36" max="36" width="4.5" customWidth="1"/>
    <col min="37" max="38" width="8.25" customWidth="1"/>
    <col min="39" max="39" width="5.875" customWidth="1"/>
    <col min="40" max="40" width="4" customWidth="1"/>
    <col min="41" max="41" width="4.375" customWidth="1"/>
    <col min="42" max="44" width="3.5" customWidth="1"/>
  </cols>
  <sheetData>
    <row r="1" spans="1:45" ht="32.450000000000003" customHeight="1" thickBot="1" x14ac:dyDescent="0.3">
      <c r="A1" s="180" t="s">
        <v>168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</row>
    <row r="2" spans="1:45" ht="18" thickTop="1" thickBot="1" x14ac:dyDescent="0.3">
      <c r="A2" s="182" t="s">
        <v>75</v>
      </c>
      <c r="B2" s="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t="s">
        <v>61</v>
      </c>
      <c r="U2" s="2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3"/>
    </row>
    <row r="3" spans="1:45" ht="17.25" thickTop="1" x14ac:dyDescent="0.25">
      <c r="A3" s="182"/>
      <c r="B3" s="26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T3" s="1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222" t="s">
        <v>57</v>
      </c>
      <c r="AM3" s="223"/>
      <c r="AN3" s="223"/>
      <c r="AO3" s="223"/>
      <c r="AP3" s="224"/>
      <c r="AQ3" s="4"/>
      <c r="AR3" s="26"/>
      <c r="AS3" s="184" t="s">
        <v>78</v>
      </c>
    </row>
    <row r="4" spans="1:45" x14ac:dyDescent="0.25">
      <c r="A4" s="182"/>
      <c r="B4" s="26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25"/>
      <c r="AM4" s="226"/>
      <c r="AN4" s="226"/>
      <c r="AO4" s="226"/>
      <c r="AP4" s="227"/>
      <c r="AQ4" s="5"/>
      <c r="AR4" s="26"/>
      <c r="AS4" s="184"/>
    </row>
    <row r="5" spans="1:45" x14ac:dyDescent="0.25">
      <c r="A5" s="182"/>
      <c r="B5" s="26"/>
      <c r="C5" s="1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"/>
      <c r="T5" s="1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25"/>
      <c r="AM5" s="226"/>
      <c r="AN5" s="226"/>
      <c r="AO5" s="226"/>
      <c r="AP5" s="227"/>
      <c r="AQ5" s="5"/>
      <c r="AR5" s="26"/>
      <c r="AS5" s="184"/>
    </row>
    <row r="6" spans="1:45" x14ac:dyDescent="0.25">
      <c r="A6" s="182"/>
      <c r="B6" s="26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9"/>
      <c r="T6" s="18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25"/>
      <c r="AM6" s="226"/>
      <c r="AN6" s="226"/>
      <c r="AO6" s="226"/>
      <c r="AP6" s="227"/>
      <c r="AQ6" s="5"/>
      <c r="AR6" s="26"/>
      <c r="AS6" s="184"/>
    </row>
    <row r="7" spans="1:45" x14ac:dyDescent="0.25">
      <c r="A7" s="182"/>
      <c r="B7" s="26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9"/>
      <c r="T7" s="18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25"/>
      <c r="AM7" s="226"/>
      <c r="AN7" s="226"/>
      <c r="AO7" s="226"/>
      <c r="AP7" s="227"/>
      <c r="AQ7" s="5"/>
      <c r="AR7" s="26"/>
      <c r="AS7" s="184"/>
    </row>
    <row r="8" spans="1:45" x14ac:dyDescent="0.25">
      <c r="A8" s="182"/>
      <c r="B8" s="26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9"/>
      <c r="T8" s="1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25"/>
      <c r="AM8" s="226"/>
      <c r="AN8" s="226"/>
      <c r="AO8" s="226"/>
      <c r="AP8" s="227"/>
      <c r="AQ8" s="5"/>
      <c r="AR8" s="26"/>
      <c r="AS8" s="184"/>
    </row>
    <row r="9" spans="1:45" x14ac:dyDescent="0.25">
      <c r="B9" s="2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9"/>
      <c r="T9" s="18"/>
      <c r="U9" s="5"/>
      <c r="V9" s="5"/>
      <c r="W9" s="5"/>
      <c r="X9" s="5"/>
      <c r="Y9" s="5"/>
      <c r="Z9" s="5"/>
      <c r="AA9" s="5"/>
      <c r="AB9" s="185" t="s">
        <v>12</v>
      </c>
      <c r="AC9" s="3" t="s">
        <v>0</v>
      </c>
      <c r="AD9" s="205" t="s">
        <v>1</v>
      </c>
      <c r="AE9" s="205"/>
      <c r="AF9" s="205"/>
      <c r="AG9" s="5" t="s">
        <v>4</v>
      </c>
      <c r="AH9" s="5"/>
      <c r="AI9" s="5"/>
      <c r="AJ9" s="5"/>
      <c r="AK9" s="5"/>
      <c r="AL9" s="225"/>
      <c r="AM9" s="226"/>
      <c r="AN9" s="226"/>
      <c r="AO9" s="226"/>
      <c r="AP9" s="227"/>
      <c r="AQ9" s="5"/>
      <c r="AR9" s="26"/>
      <c r="AS9" s="184"/>
    </row>
    <row r="10" spans="1:45" ht="17.25" thickBot="1" x14ac:dyDescent="0.3">
      <c r="B10" s="26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9"/>
      <c r="T10" s="18"/>
      <c r="U10" s="5"/>
      <c r="V10" s="5"/>
      <c r="W10" s="5"/>
      <c r="X10" s="5"/>
      <c r="Y10" s="5"/>
      <c r="Z10" s="5"/>
      <c r="AA10" s="5"/>
      <c r="AB10" s="186"/>
      <c r="AC10" s="3" t="s">
        <v>0</v>
      </c>
      <c r="AD10" s="205" t="s">
        <v>1</v>
      </c>
      <c r="AE10" s="205"/>
      <c r="AF10" s="205"/>
      <c r="AG10" s="5" t="s">
        <v>5</v>
      </c>
      <c r="AH10" s="5"/>
      <c r="AI10" s="5"/>
      <c r="AJ10" s="5"/>
      <c r="AK10" s="5"/>
      <c r="AL10" s="228"/>
      <c r="AM10" s="229"/>
      <c r="AN10" s="229"/>
      <c r="AO10" s="229"/>
      <c r="AP10" s="230"/>
      <c r="AQ10" s="5"/>
      <c r="AR10" s="26"/>
    </row>
    <row r="11" spans="1:45" ht="17.25" thickBot="1" x14ac:dyDescent="0.3">
      <c r="B11" s="26"/>
      <c r="C11" s="1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9"/>
      <c r="T11" s="18"/>
      <c r="U11" s="5"/>
      <c r="V11" s="5"/>
      <c r="W11" s="5"/>
      <c r="X11" s="5"/>
      <c r="Y11" s="5"/>
      <c r="Z11" s="5"/>
      <c r="AA11" s="5"/>
      <c r="AB11" s="186"/>
      <c r="AC11" s="3" t="s">
        <v>0</v>
      </c>
      <c r="AD11" s="205" t="s">
        <v>2</v>
      </c>
      <c r="AE11" s="205"/>
      <c r="AF11" s="205"/>
      <c r="AG11" s="5" t="s">
        <v>6</v>
      </c>
      <c r="AH11" s="5"/>
      <c r="AI11" s="5"/>
      <c r="AJ11" s="5"/>
      <c r="AK11" s="5"/>
      <c r="AL11" s="150" t="s">
        <v>130</v>
      </c>
      <c r="AM11" s="5"/>
      <c r="AN11" s="5"/>
      <c r="AO11" s="5"/>
      <c r="AP11" s="5"/>
      <c r="AQ11" s="5"/>
      <c r="AR11" s="27"/>
    </row>
    <row r="12" spans="1:45" ht="17.25" thickBot="1" x14ac:dyDescent="0.3">
      <c r="B12" s="27"/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9"/>
      <c r="T12" s="18"/>
      <c r="U12" s="5"/>
      <c r="V12" s="5"/>
      <c r="W12" s="5"/>
      <c r="X12" s="5"/>
      <c r="Y12" s="5"/>
      <c r="Z12" s="5"/>
      <c r="AA12" s="5"/>
      <c r="AB12" s="187"/>
      <c r="AC12" s="3" t="s">
        <v>0</v>
      </c>
      <c r="AD12" s="205" t="s">
        <v>3</v>
      </c>
      <c r="AE12" s="205"/>
      <c r="AF12" s="205"/>
      <c r="AG12" s="5" t="s">
        <v>7</v>
      </c>
      <c r="AH12" s="5"/>
      <c r="AI12" s="5"/>
      <c r="AJ12" s="5"/>
      <c r="AK12" s="5"/>
      <c r="AL12" s="151"/>
      <c r="AM12" s="5"/>
      <c r="AN12" s="5"/>
      <c r="AO12" s="5"/>
      <c r="AP12" s="5"/>
      <c r="AQ12" s="16"/>
    </row>
    <row r="13" spans="1:45" ht="21" customHeight="1" thickBot="1" x14ac:dyDescent="0.3">
      <c r="C13" s="1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/>
      <c r="T13" s="2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 t="s">
        <v>56</v>
      </c>
      <c r="AF13" s="8" t="s">
        <v>4</v>
      </c>
      <c r="AG13" s="10"/>
      <c r="AH13" s="10"/>
      <c r="AI13" s="10"/>
      <c r="AJ13" s="10"/>
      <c r="AK13" s="10"/>
      <c r="AL13" s="181"/>
      <c r="AM13" s="10"/>
      <c r="AN13" s="10"/>
      <c r="AO13" s="10"/>
      <c r="AP13" s="16"/>
      <c r="AQ13" s="5"/>
    </row>
    <row r="14" spans="1:45" ht="101.25" thickBot="1" x14ac:dyDescent="0.3">
      <c r="A14" s="2" t="s">
        <v>77</v>
      </c>
      <c r="D14" s="2" t="s">
        <v>64</v>
      </c>
      <c r="U14" s="42" t="s">
        <v>71</v>
      </c>
      <c r="AC14" s="44" t="s">
        <v>80</v>
      </c>
      <c r="AE14" s="12" t="s">
        <v>8</v>
      </c>
      <c r="AF14" s="12" t="s">
        <v>9</v>
      </c>
      <c r="AN14" s="2" t="s">
        <v>65</v>
      </c>
      <c r="AO14" s="2"/>
      <c r="AS14" s="2" t="s">
        <v>79</v>
      </c>
    </row>
    <row r="15" spans="1:45" ht="20.25" thickBot="1" x14ac:dyDescent="0.3">
      <c r="C15" s="21"/>
      <c r="D15" s="4"/>
      <c r="E15" s="4"/>
      <c r="F15" s="4"/>
      <c r="G15" s="191" t="s">
        <v>60</v>
      </c>
      <c r="H15" s="192"/>
      <c r="I15" s="16"/>
      <c r="J15" s="4"/>
      <c r="K15" s="4"/>
      <c r="L15" s="17"/>
      <c r="N15" s="16"/>
      <c r="O15" s="4"/>
      <c r="P15" s="4"/>
      <c r="Q15" s="4"/>
      <c r="R15" s="4"/>
      <c r="S15" s="4"/>
      <c r="T15" s="4"/>
      <c r="U15" s="4"/>
      <c r="V15" s="4"/>
      <c r="W15" s="4"/>
      <c r="X15" s="179" t="s">
        <v>11</v>
      </c>
      <c r="Y15" s="179"/>
      <c r="Z15" s="179"/>
      <c r="AA15" s="179"/>
      <c r="AB15" s="216" t="s">
        <v>10</v>
      </c>
      <c r="AC15" s="217"/>
      <c r="AD15" s="13"/>
      <c r="AE15" s="62" t="s">
        <v>5</v>
      </c>
      <c r="AF15" s="30" t="s">
        <v>4</v>
      </c>
      <c r="AG15" s="178" t="s">
        <v>10</v>
      </c>
      <c r="AH15" s="179"/>
      <c r="AI15" s="179"/>
      <c r="AJ15" s="179"/>
      <c r="AK15" s="179" t="s">
        <v>55</v>
      </c>
      <c r="AL15" s="179"/>
      <c r="AM15" s="179" t="s">
        <v>10</v>
      </c>
      <c r="AN15" s="179"/>
      <c r="AO15" s="190"/>
      <c r="AP15" s="20"/>
      <c r="AQ15" s="5"/>
    </row>
    <row r="16" spans="1:45" ht="17.25" thickBot="1" x14ac:dyDescent="0.3">
      <c r="B16" s="25"/>
      <c r="C16" s="5"/>
      <c r="D16" s="5"/>
      <c r="E16" s="5" t="s">
        <v>59</v>
      </c>
      <c r="F16" s="5"/>
      <c r="G16" s="193"/>
      <c r="H16" s="194"/>
      <c r="I16" s="18"/>
      <c r="J16" s="5"/>
      <c r="K16" s="5"/>
      <c r="L16" s="19"/>
      <c r="N16" s="18"/>
      <c r="O16" s="5"/>
      <c r="P16" s="5"/>
      <c r="Q16" s="5"/>
      <c r="R16" s="5"/>
      <c r="S16" s="5"/>
      <c r="T16" s="5"/>
      <c r="U16" s="5"/>
      <c r="V16" s="5"/>
      <c r="W16" s="5"/>
      <c r="X16" s="45"/>
      <c r="Y16" s="59" t="s">
        <v>25</v>
      </c>
      <c r="Z16" s="59" t="s">
        <v>7</v>
      </c>
      <c r="AA16" s="59"/>
      <c r="AB16" s="207" t="s">
        <v>45</v>
      </c>
      <c r="AC16" s="207"/>
      <c r="AD16" s="207"/>
      <c r="AE16" s="60"/>
      <c r="AF16" s="60"/>
      <c r="AG16" s="188" t="s">
        <v>45</v>
      </c>
      <c r="AH16" s="189"/>
      <c r="AI16" s="189"/>
      <c r="AJ16" s="189"/>
      <c r="AK16" s="189"/>
      <c r="AL16" s="59"/>
      <c r="AM16" s="5"/>
      <c r="AN16" s="5"/>
      <c r="AO16" s="5"/>
      <c r="AP16" s="5"/>
      <c r="AQ16" s="20"/>
    </row>
    <row r="17" spans="1:45" ht="17.25" thickBot="1" x14ac:dyDescent="0.3">
      <c r="B17" s="26"/>
      <c r="C17" s="20"/>
      <c r="D17" s="10"/>
      <c r="E17" s="10"/>
      <c r="F17" s="10"/>
      <c r="G17" s="10"/>
      <c r="H17" s="21"/>
      <c r="I17" s="18"/>
      <c r="J17" s="5"/>
      <c r="K17" s="5"/>
      <c r="L17" s="19"/>
      <c r="N17" s="18"/>
      <c r="O17" s="5"/>
      <c r="P17" s="5"/>
      <c r="Q17" s="5"/>
      <c r="R17" s="5"/>
      <c r="S17" s="5"/>
      <c r="T17" s="5"/>
      <c r="U17" s="5"/>
      <c r="V17" s="5"/>
      <c r="W17" s="5"/>
      <c r="X17" s="18"/>
      <c r="Y17" s="199" t="s">
        <v>19</v>
      </c>
      <c r="Z17" s="199" t="s">
        <v>18</v>
      </c>
      <c r="AA17" s="59"/>
      <c r="AB17" s="59" t="s">
        <v>7</v>
      </c>
      <c r="AC17" s="156" t="s">
        <v>13</v>
      </c>
      <c r="AD17" s="157"/>
      <c r="AE17" s="156" t="s">
        <v>0</v>
      </c>
      <c r="AF17" s="157"/>
      <c r="AG17" s="199" t="s">
        <v>12</v>
      </c>
      <c r="AH17" s="59"/>
      <c r="AI17" s="199" t="s">
        <v>46</v>
      </c>
      <c r="AJ17" s="47"/>
      <c r="AK17" s="47"/>
      <c r="AL17" s="47"/>
      <c r="AM17" s="47"/>
      <c r="AN17" s="200" t="s">
        <v>49</v>
      </c>
      <c r="AO17" s="200"/>
      <c r="AP17" s="5"/>
      <c r="AQ17" s="19"/>
      <c r="AR17" s="25"/>
    </row>
    <row r="18" spans="1:45" ht="17.25" thickTop="1" x14ac:dyDescent="0.25">
      <c r="B18" s="26"/>
      <c r="C18" s="5"/>
      <c r="D18" s="5"/>
      <c r="E18" s="5"/>
      <c r="F18" s="5"/>
      <c r="G18" s="5"/>
      <c r="H18" s="5"/>
      <c r="I18" s="18"/>
      <c r="J18" s="5"/>
      <c r="K18" s="5"/>
      <c r="L18" s="19"/>
      <c r="N18" s="18"/>
      <c r="O18" s="5"/>
      <c r="P18" s="5"/>
      <c r="Q18" s="5"/>
      <c r="R18" s="5"/>
      <c r="S18" s="5"/>
      <c r="T18" s="5"/>
      <c r="U18" s="172" t="s">
        <v>70</v>
      </c>
      <c r="V18" s="173"/>
      <c r="W18" s="5"/>
      <c r="X18" s="18"/>
      <c r="Y18" s="201"/>
      <c r="Z18" s="201"/>
      <c r="AA18" s="59"/>
      <c r="AB18" s="59" t="s">
        <v>6</v>
      </c>
      <c r="AC18" s="156" t="s">
        <v>14</v>
      </c>
      <c r="AD18" s="157"/>
      <c r="AE18" s="156" t="s">
        <v>0</v>
      </c>
      <c r="AF18" s="157"/>
      <c r="AG18" s="201"/>
      <c r="AH18" s="59"/>
      <c r="AI18" s="201"/>
      <c r="AJ18" s="59"/>
      <c r="AK18" s="162"/>
      <c r="AL18" s="165" t="s">
        <v>66</v>
      </c>
      <c r="AM18" s="59"/>
      <c r="AN18" s="200"/>
      <c r="AO18" s="200"/>
      <c r="AP18" s="5"/>
      <c r="AQ18" s="19"/>
      <c r="AR18" s="26"/>
    </row>
    <row r="19" spans="1:45" x14ac:dyDescent="0.25">
      <c r="B19" s="26"/>
      <c r="C19" s="5"/>
      <c r="D19" s="5"/>
      <c r="E19" s="5"/>
      <c r="F19" s="5"/>
      <c r="G19" s="5"/>
      <c r="H19" s="5"/>
      <c r="I19" s="18"/>
      <c r="J19" s="5"/>
      <c r="K19" s="5"/>
      <c r="L19" s="19"/>
      <c r="N19" s="18"/>
      <c r="O19" s="209" t="s">
        <v>55</v>
      </c>
      <c r="P19" s="210"/>
      <c r="Q19" s="146"/>
      <c r="R19" s="5"/>
      <c r="S19" s="5"/>
      <c r="T19" s="5"/>
      <c r="U19" s="173"/>
      <c r="V19" s="173"/>
      <c r="W19" s="5"/>
      <c r="X19" s="18"/>
      <c r="Y19" s="201"/>
      <c r="Z19" s="199" t="s">
        <v>20</v>
      </c>
      <c r="AA19" s="59"/>
      <c r="AB19" s="59" t="s">
        <v>5</v>
      </c>
      <c r="AC19" s="61" t="s">
        <v>15</v>
      </c>
      <c r="AD19" s="61" t="s">
        <v>16</v>
      </c>
      <c r="AE19" s="156" t="s">
        <v>0</v>
      </c>
      <c r="AF19" s="157"/>
      <c r="AG19" s="201"/>
      <c r="AH19" s="59"/>
      <c r="AI19" s="201"/>
      <c r="AJ19" s="59"/>
      <c r="AK19" s="163"/>
      <c r="AL19" s="166"/>
      <c r="AM19" s="59"/>
      <c r="AN19" s="199" t="s">
        <v>50</v>
      </c>
      <c r="AO19" s="199" t="s">
        <v>51</v>
      </c>
      <c r="AP19" s="5"/>
      <c r="AQ19" s="19"/>
      <c r="AR19" s="26"/>
    </row>
    <row r="20" spans="1:45" ht="17.25" thickBot="1" x14ac:dyDescent="0.3">
      <c r="A20" s="183" t="s">
        <v>76</v>
      </c>
      <c r="B20" s="26"/>
      <c r="C20" s="5"/>
      <c r="D20" s="6"/>
      <c r="E20" s="35"/>
      <c r="F20" s="36"/>
      <c r="G20" s="7"/>
      <c r="H20" s="5"/>
      <c r="I20" s="18"/>
      <c r="J20" s="5"/>
      <c r="K20" s="5"/>
      <c r="L20" s="19"/>
      <c r="N20" s="18"/>
      <c r="O20" s="5"/>
      <c r="P20" s="5" t="s">
        <v>6</v>
      </c>
      <c r="Q20" s="5" t="s">
        <v>7</v>
      </c>
      <c r="R20" s="5" t="s">
        <v>25</v>
      </c>
      <c r="S20" s="153" t="s">
        <v>12</v>
      </c>
      <c r="T20" s="5"/>
      <c r="U20" s="5"/>
      <c r="V20" s="5"/>
      <c r="W20" s="5"/>
      <c r="X20" s="18"/>
      <c r="Y20" s="201"/>
      <c r="Z20" s="201"/>
      <c r="AA20" s="59"/>
      <c r="AB20" s="59" t="s">
        <v>4</v>
      </c>
      <c r="AC20" s="156" t="s">
        <v>17</v>
      </c>
      <c r="AD20" s="157"/>
      <c r="AE20" s="156" t="s">
        <v>0</v>
      </c>
      <c r="AF20" s="157"/>
      <c r="AG20" s="201"/>
      <c r="AH20" s="59"/>
      <c r="AI20" s="201"/>
      <c r="AJ20" s="59"/>
      <c r="AK20" s="164"/>
      <c r="AL20" s="166"/>
      <c r="AM20" s="59"/>
      <c r="AN20" s="199"/>
      <c r="AO20" s="199"/>
      <c r="AP20" s="5"/>
      <c r="AQ20" s="19"/>
      <c r="AR20" s="26"/>
    </row>
    <row r="21" spans="1:45" ht="18" thickTop="1" thickBot="1" x14ac:dyDescent="0.3">
      <c r="A21" s="183"/>
      <c r="B21" s="26"/>
      <c r="C21" s="5"/>
      <c r="D21" s="31"/>
      <c r="E21" s="37"/>
      <c r="F21" s="38"/>
      <c r="G21" s="9"/>
      <c r="H21" s="5"/>
      <c r="I21" s="18"/>
      <c r="J21" s="5"/>
      <c r="K21" s="5"/>
      <c r="L21" s="19"/>
      <c r="N21" s="18"/>
      <c r="O21" s="5"/>
      <c r="P21" s="214" t="str">
        <f>分機表!B34</f>
        <v>三年一班</v>
      </c>
      <c r="Q21" s="214" t="s">
        <v>41</v>
      </c>
      <c r="R21" s="231" t="s">
        <v>39</v>
      </c>
      <c r="S21" s="154"/>
      <c r="T21" s="4"/>
      <c r="U21" s="4"/>
      <c r="V21" s="4"/>
      <c r="W21" s="4"/>
      <c r="X21" s="5"/>
      <c r="Y21" s="199" t="s">
        <v>21</v>
      </c>
      <c r="Z21" s="199" t="str">
        <f>分機表!B30</f>
        <v>一年一班</v>
      </c>
      <c r="AA21" s="199" t="str">
        <f>分機表!B42</f>
        <v>五年三班</v>
      </c>
      <c r="AB21" s="59"/>
      <c r="AC21" s="59"/>
      <c r="AD21" s="59"/>
      <c r="AE21" s="59"/>
      <c r="AF21" s="59"/>
      <c r="AG21" s="59"/>
      <c r="AH21" s="59"/>
      <c r="AI21" s="201"/>
      <c r="AJ21" s="59"/>
      <c r="AK21" s="49"/>
      <c r="AL21" s="166"/>
      <c r="AM21" s="59"/>
      <c r="AN21" s="199"/>
      <c r="AO21" s="199"/>
      <c r="AP21" s="5"/>
      <c r="AQ21" s="150" t="s">
        <v>126</v>
      </c>
      <c r="AR21" s="26"/>
    </row>
    <row r="22" spans="1:45" ht="17.25" thickTop="1" x14ac:dyDescent="0.25">
      <c r="A22" s="183"/>
      <c r="B22" s="26"/>
      <c r="C22" s="5"/>
      <c r="D22" s="24"/>
      <c r="E22" s="39"/>
      <c r="F22" s="40"/>
      <c r="G22" s="34"/>
      <c r="H22" s="5"/>
      <c r="I22" s="18"/>
      <c r="J22" s="5"/>
      <c r="K22" s="5"/>
      <c r="L22" s="19"/>
      <c r="N22" s="18"/>
      <c r="O22" s="5"/>
      <c r="P22" s="214"/>
      <c r="Q22" s="214"/>
      <c r="R22" s="231"/>
      <c r="S22" s="155"/>
      <c r="T22" s="5"/>
      <c r="U22" s="5"/>
      <c r="V22" s="5"/>
      <c r="W22" s="5"/>
      <c r="X22" s="5"/>
      <c r="Y22" s="199"/>
      <c r="Z22" s="199"/>
      <c r="AA22" s="199"/>
      <c r="AB22" s="59"/>
      <c r="AC22" s="170" t="s">
        <v>69</v>
      </c>
      <c r="AD22" s="171"/>
      <c r="AE22" s="171"/>
      <c r="AF22" s="171"/>
      <c r="AG22" s="59"/>
      <c r="AH22" s="59"/>
      <c r="AI22" s="201"/>
      <c r="AJ22" s="59"/>
      <c r="AK22" s="53"/>
      <c r="AL22" s="52"/>
      <c r="AM22" s="59"/>
      <c r="AN22" s="199" t="s">
        <v>13</v>
      </c>
      <c r="AO22" s="199" t="s">
        <v>51</v>
      </c>
      <c r="AP22" s="5"/>
      <c r="AQ22" s="151"/>
      <c r="AR22" s="26"/>
      <c r="AS22" s="184" t="s">
        <v>76</v>
      </c>
    </row>
    <row r="23" spans="1:45" ht="26.25" thickBot="1" x14ac:dyDescent="0.3">
      <c r="A23" s="183"/>
      <c r="B23" s="26"/>
      <c r="C23" s="5"/>
      <c r="D23" s="24"/>
      <c r="E23" s="37"/>
      <c r="F23" s="38"/>
      <c r="G23" s="34"/>
      <c r="H23" s="5"/>
      <c r="I23" s="18"/>
      <c r="J23" s="41" t="s">
        <v>63</v>
      </c>
      <c r="K23" s="5"/>
      <c r="L23" s="19"/>
      <c r="N23" s="18"/>
      <c r="O23" s="5"/>
      <c r="P23" s="214"/>
      <c r="Q23" s="214"/>
      <c r="R23" s="214"/>
      <c r="S23" s="5"/>
      <c r="T23" s="5"/>
      <c r="U23" s="208" t="s">
        <v>74</v>
      </c>
      <c r="V23" s="208"/>
      <c r="W23" s="5"/>
      <c r="X23" s="5"/>
      <c r="Y23" s="199"/>
      <c r="Z23" s="199"/>
      <c r="AA23" s="199"/>
      <c r="AB23" s="59"/>
      <c r="AC23" s="171"/>
      <c r="AD23" s="171"/>
      <c r="AE23" s="171"/>
      <c r="AF23" s="171"/>
      <c r="AG23" s="59"/>
      <c r="AH23" s="59"/>
      <c r="AI23" s="199" t="s">
        <v>47</v>
      </c>
      <c r="AJ23" s="59"/>
      <c r="AK23" s="53"/>
      <c r="AL23" s="52"/>
      <c r="AM23" s="59"/>
      <c r="AN23" s="199"/>
      <c r="AO23" s="199"/>
      <c r="AP23" s="5"/>
      <c r="AQ23" s="181"/>
      <c r="AR23" s="26"/>
      <c r="AS23" s="184"/>
    </row>
    <row r="24" spans="1:45" ht="17.25" thickBot="1" x14ac:dyDescent="0.3">
      <c r="A24" s="183"/>
      <c r="B24" s="26"/>
      <c r="C24" s="5"/>
      <c r="D24" s="32"/>
      <c r="E24" s="39"/>
      <c r="F24" s="40"/>
      <c r="G24" s="33"/>
      <c r="H24" s="5"/>
      <c r="I24" s="18"/>
      <c r="J24" s="5"/>
      <c r="K24" s="5"/>
      <c r="L24" s="19"/>
      <c r="N24" s="18"/>
      <c r="O24" s="5" t="s">
        <v>5</v>
      </c>
      <c r="P24" s="214"/>
      <c r="Q24" s="214"/>
      <c r="R24" s="214"/>
      <c r="S24" s="5"/>
      <c r="T24" s="5"/>
      <c r="U24" s="208"/>
      <c r="V24" s="208"/>
      <c r="W24" s="5"/>
      <c r="X24" s="5"/>
      <c r="Y24" s="199"/>
      <c r="Z24" s="199"/>
      <c r="AA24" s="199"/>
      <c r="AB24" s="59"/>
      <c r="AC24" s="59"/>
      <c r="AD24" s="59"/>
      <c r="AE24" s="59"/>
      <c r="AF24" s="59"/>
      <c r="AG24" s="59"/>
      <c r="AH24" s="59"/>
      <c r="AI24" s="199"/>
      <c r="AJ24" s="59"/>
      <c r="AK24" s="167" t="s">
        <v>68</v>
      </c>
      <c r="AL24" s="168"/>
      <c r="AM24" s="59"/>
      <c r="AN24" s="199"/>
      <c r="AO24" s="199"/>
      <c r="AP24" s="5"/>
      <c r="AQ24" s="19"/>
      <c r="AR24" s="26"/>
      <c r="AS24" s="184"/>
    </row>
    <row r="25" spans="1:45" x14ac:dyDescent="0.25">
      <c r="A25" s="183"/>
      <c r="B25" s="26"/>
      <c r="C25" s="5"/>
      <c r="D25" s="6"/>
      <c r="E25" s="35"/>
      <c r="F25" s="36"/>
      <c r="G25" s="7"/>
      <c r="H25" s="5"/>
      <c r="I25" s="18"/>
      <c r="J25" s="5"/>
      <c r="K25" s="5"/>
      <c r="L25" s="19"/>
      <c r="N25" s="18"/>
      <c r="O25" s="185" t="str">
        <f>分機表!B40</f>
        <v>五年一班</v>
      </c>
      <c r="P25" s="214" t="str">
        <f>分機表!B35</f>
        <v>三年二班</v>
      </c>
      <c r="Q25" s="214" t="s">
        <v>43</v>
      </c>
      <c r="R25" s="213" t="s">
        <v>40</v>
      </c>
      <c r="S25" s="5"/>
      <c r="T25" s="5"/>
      <c r="U25" s="208"/>
      <c r="V25" s="208"/>
      <c r="W25" s="5"/>
      <c r="X25" s="5"/>
      <c r="Y25" s="199" t="s">
        <v>82</v>
      </c>
      <c r="Z25" s="199" t="str">
        <f>分機表!B31</f>
        <v>二年二班</v>
      </c>
      <c r="AA25" s="199" t="str">
        <f>分機表!B36</f>
        <v>三年三班</v>
      </c>
      <c r="AB25" s="195" t="str">
        <f>分機表!B41</f>
        <v>五年二班</v>
      </c>
      <c r="AC25" s="59"/>
      <c r="AD25" s="59"/>
      <c r="AE25" s="59"/>
      <c r="AF25" s="59"/>
      <c r="AG25" s="59"/>
      <c r="AH25" s="59"/>
      <c r="AI25" s="199"/>
      <c r="AJ25" s="59"/>
      <c r="AK25" s="169"/>
      <c r="AL25" s="168"/>
      <c r="AM25" s="59"/>
      <c r="AN25" s="199" t="s">
        <v>0</v>
      </c>
      <c r="AO25" s="199" t="s">
        <v>0</v>
      </c>
      <c r="AP25" s="5"/>
      <c r="AQ25" s="150" t="s">
        <v>127</v>
      </c>
      <c r="AR25" s="26"/>
      <c r="AS25" s="184"/>
    </row>
    <row r="26" spans="1:45" x14ac:dyDescent="0.25">
      <c r="B26" s="26"/>
      <c r="C26" s="5"/>
      <c r="D26" s="5"/>
      <c r="E26" s="5"/>
      <c r="F26" s="5"/>
      <c r="G26" s="5"/>
      <c r="H26" s="5"/>
      <c r="I26" s="18"/>
      <c r="J26" s="5"/>
      <c r="K26" s="5"/>
      <c r="L26" s="19"/>
      <c r="N26" s="18"/>
      <c r="O26" s="186"/>
      <c r="P26" s="214"/>
      <c r="Q26" s="214"/>
      <c r="R26" s="213"/>
      <c r="S26" s="5"/>
      <c r="T26" s="5"/>
      <c r="U26" s="208"/>
      <c r="V26" s="208"/>
      <c r="W26" s="5"/>
      <c r="X26" s="5"/>
      <c r="Y26" s="199"/>
      <c r="Z26" s="199"/>
      <c r="AA26" s="199"/>
      <c r="AB26" s="196"/>
      <c r="AC26" s="59"/>
      <c r="AD26" s="59"/>
      <c r="AE26" s="59"/>
      <c r="AF26" s="59"/>
      <c r="AG26" s="59"/>
      <c r="AH26" s="59"/>
      <c r="AI26" s="199"/>
      <c r="AJ26" s="59"/>
      <c r="AK26" s="53"/>
      <c r="AL26" s="52"/>
      <c r="AM26" s="59"/>
      <c r="AN26" s="199"/>
      <c r="AO26" s="199"/>
      <c r="AP26" s="5"/>
      <c r="AQ26" s="151"/>
      <c r="AR26" s="26"/>
      <c r="AS26" s="184"/>
    </row>
    <row r="27" spans="1:45" ht="17.25" thickBot="1" x14ac:dyDescent="0.3">
      <c r="B27" s="26"/>
      <c r="C27" s="5"/>
      <c r="D27" s="5"/>
      <c r="E27" s="5"/>
      <c r="F27" s="5"/>
      <c r="G27" s="5"/>
      <c r="H27" s="5"/>
      <c r="I27" s="18"/>
      <c r="J27" s="5"/>
      <c r="K27" s="5"/>
      <c r="L27" s="19"/>
      <c r="N27" s="18"/>
      <c r="O27" s="186"/>
      <c r="P27" s="214"/>
      <c r="Q27" s="214"/>
      <c r="R27" s="213"/>
      <c r="S27" s="5"/>
      <c r="T27" s="5"/>
      <c r="U27" s="5"/>
      <c r="V27" s="5"/>
      <c r="W27" s="5"/>
      <c r="X27" s="5"/>
      <c r="Y27" s="199"/>
      <c r="Z27" s="199"/>
      <c r="AA27" s="199"/>
      <c r="AB27" s="196"/>
      <c r="AC27" s="59"/>
      <c r="AD27" s="59"/>
      <c r="AE27" s="59"/>
      <c r="AF27" s="59"/>
      <c r="AG27" s="59"/>
      <c r="AH27" s="59"/>
      <c r="AI27" s="199"/>
      <c r="AJ27" s="59"/>
      <c r="AK27" s="57"/>
      <c r="AL27" s="58"/>
      <c r="AM27" s="59"/>
      <c r="AN27" s="199"/>
      <c r="AO27" s="199"/>
      <c r="AP27" s="5"/>
      <c r="AQ27" s="181"/>
      <c r="AR27" s="26"/>
      <c r="AS27" s="184"/>
    </row>
    <row r="28" spans="1:45" ht="17.25" thickBot="1" x14ac:dyDescent="0.3">
      <c r="B28" s="26"/>
      <c r="C28" s="5"/>
      <c r="D28" s="6"/>
      <c r="E28" s="35"/>
      <c r="F28" s="36"/>
      <c r="G28" s="7"/>
      <c r="H28" s="5"/>
      <c r="I28" s="18"/>
      <c r="J28" s="5"/>
      <c r="K28" s="5"/>
      <c r="L28" s="19"/>
      <c r="N28" s="18"/>
      <c r="O28" s="187"/>
      <c r="P28" s="214"/>
      <c r="Q28" s="214"/>
      <c r="R28" s="213"/>
      <c r="S28" s="5"/>
      <c r="T28" s="5"/>
      <c r="U28" s="5"/>
      <c r="V28" s="5"/>
      <c r="W28" s="5"/>
      <c r="X28" s="5"/>
      <c r="Y28" s="199"/>
      <c r="Z28" s="199"/>
      <c r="AA28" s="199"/>
      <c r="AB28" s="215"/>
      <c r="AC28" s="59"/>
      <c r="AD28" s="174" t="s">
        <v>73</v>
      </c>
      <c r="AE28" s="59"/>
      <c r="AF28" s="59"/>
      <c r="AG28" s="59"/>
      <c r="AH28" s="59"/>
      <c r="AI28" s="199"/>
      <c r="AJ28" s="59"/>
      <c r="AK28" s="59"/>
      <c r="AL28" s="59"/>
      <c r="AM28" s="59"/>
      <c r="AN28" s="195" t="s">
        <v>162</v>
      </c>
      <c r="AO28" s="195" t="s">
        <v>54</v>
      </c>
      <c r="AP28" s="5"/>
      <c r="AQ28" s="19"/>
      <c r="AR28" s="26"/>
      <c r="AS28" s="184"/>
    </row>
    <row r="29" spans="1:45" ht="17.25" thickBot="1" x14ac:dyDescent="0.3">
      <c r="B29" s="26"/>
      <c r="C29" s="5"/>
      <c r="D29" s="31"/>
      <c r="E29" s="37"/>
      <c r="F29" s="38"/>
      <c r="G29" s="9"/>
      <c r="H29" s="5"/>
      <c r="I29" s="18"/>
      <c r="J29" s="5"/>
      <c r="K29" s="5"/>
      <c r="L29" s="19"/>
      <c r="N29" s="18"/>
      <c r="O29" s="5"/>
      <c r="P29" s="5"/>
      <c r="Q29" s="5"/>
      <c r="R29" s="5"/>
      <c r="S29" s="5"/>
      <c r="T29" s="5"/>
      <c r="U29" s="5"/>
      <c r="V29" s="5"/>
      <c r="W29" s="5"/>
      <c r="X29" s="22"/>
      <c r="Y29" s="59" t="s">
        <v>25</v>
      </c>
      <c r="Z29" s="59" t="s">
        <v>7</v>
      </c>
      <c r="AA29" s="59" t="s">
        <v>6</v>
      </c>
      <c r="AB29" s="59" t="s">
        <v>5</v>
      </c>
      <c r="AC29" s="59"/>
      <c r="AD29" s="176"/>
      <c r="AE29" s="59"/>
      <c r="AF29" s="59"/>
      <c r="AG29" s="59"/>
      <c r="AH29" s="59"/>
      <c r="AI29" s="59" t="s">
        <v>7</v>
      </c>
      <c r="AJ29" s="156" t="s">
        <v>53</v>
      </c>
      <c r="AK29" s="177"/>
      <c r="AL29" s="157"/>
      <c r="AM29" s="59"/>
      <c r="AN29" s="196"/>
      <c r="AO29" s="196"/>
      <c r="AP29" s="5"/>
      <c r="AQ29" s="150" t="s">
        <v>128</v>
      </c>
      <c r="AR29" s="26"/>
    </row>
    <row r="30" spans="1:45" x14ac:dyDescent="0.25">
      <c r="B30" s="26"/>
      <c r="C30" s="5"/>
      <c r="D30" s="24"/>
      <c r="E30" s="39"/>
      <c r="F30" s="40"/>
      <c r="G30" s="34"/>
      <c r="H30" s="5"/>
      <c r="I30" s="18"/>
      <c r="J30" s="5"/>
      <c r="K30" s="5"/>
      <c r="L30" s="19"/>
      <c r="N30" s="18"/>
      <c r="O30" s="5" t="s">
        <v>12</v>
      </c>
      <c r="P30" s="5"/>
      <c r="Q30" s="5"/>
      <c r="R30" s="5"/>
      <c r="S30" s="5"/>
      <c r="T30" s="5" t="s">
        <v>25</v>
      </c>
      <c r="U30" s="3" t="s">
        <v>29</v>
      </c>
      <c r="V30" s="3" t="s">
        <v>28</v>
      </c>
      <c r="W30" s="3" t="s">
        <v>27</v>
      </c>
      <c r="X30" s="187" t="s">
        <v>12</v>
      </c>
      <c r="Y30" s="201" t="s">
        <v>0</v>
      </c>
      <c r="Z30" s="201"/>
      <c r="AA30" s="59" t="s">
        <v>25</v>
      </c>
      <c r="AB30" s="59"/>
      <c r="AC30" s="59"/>
      <c r="AD30" s="59"/>
      <c r="AE30" s="59"/>
      <c r="AF30" s="59"/>
      <c r="AG30" s="59"/>
      <c r="AH30" s="59"/>
      <c r="AI30" s="174" t="s">
        <v>72</v>
      </c>
      <c r="AJ30" s="59"/>
      <c r="AK30" s="59"/>
      <c r="AL30" s="59"/>
      <c r="AM30" s="56" t="s">
        <v>12</v>
      </c>
      <c r="AN30" s="196"/>
      <c r="AO30" s="196"/>
      <c r="AP30" s="5"/>
      <c r="AQ30" s="151"/>
      <c r="AR30" s="26"/>
    </row>
    <row r="31" spans="1:45" ht="17.25" thickBot="1" x14ac:dyDescent="0.3">
      <c r="B31" s="26"/>
      <c r="C31" s="5"/>
      <c r="D31" s="24"/>
      <c r="E31" s="37"/>
      <c r="F31" s="38"/>
      <c r="G31" s="34"/>
      <c r="H31" s="5"/>
      <c r="I31" s="18"/>
      <c r="J31" s="5"/>
      <c r="K31" s="5"/>
      <c r="L31" s="19"/>
      <c r="N31" s="18"/>
      <c r="O31" s="5"/>
      <c r="P31" s="5"/>
      <c r="Q31" s="5"/>
      <c r="R31" s="5"/>
      <c r="T31" s="5" t="s">
        <v>7</v>
      </c>
      <c r="U31" s="3" t="str">
        <f>分機表!B33</f>
        <v>二年二班</v>
      </c>
      <c r="V31" s="3" t="str">
        <f>分機表!B32</f>
        <v>二年一班</v>
      </c>
      <c r="W31" s="3" t="s">
        <v>30</v>
      </c>
      <c r="X31" s="205"/>
      <c r="Y31" s="201" t="s">
        <v>0</v>
      </c>
      <c r="Z31" s="201"/>
      <c r="AA31" s="59" t="s">
        <v>7</v>
      </c>
      <c r="AB31" s="59"/>
      <c r="AC31" s="59"/>
      <c r="AD31" s="59"/>
      <c r="AE31" s="59"/>
      <c r="AF31" s="59"/>
      <c r="AG31" s="59"/>
      <c r="AH31" s="59"/>
      <c r="AI31" s="175"/>
      <c r="AJ31" s="59"/>
      <c r="AK31" s="59"/>
      <c r="AL31" s="59"/>
      <c r="AM31" s="59"/>
      <c r="AN31" s="196"/>
      <c r="AO31" s="196"/>
      <c r="AP31" s="5"/>
      <c r="AQ31" s="151"/>
      <c r="AR31" s="26"/>
    </row>
    <row r="32" spans="1:45" x14ac:dyDescent="0.25">
      <c r="B32" s="26"/>
      <c r="C32" s="5"/>
      <c r="D32" s="32"/>
      <c r="E32" s="39"/>
      <c r="F32" s="40"/>
      <c r="G32" s="33"/>
      <c r="H32" s="5"/>
      <c r="I32" s="18"/>
      <c r="J32" s="5"/>
      <c r="K32" s="5"/>
      <c r="L32" s="19"/>
      <c r="N32" s="18"/>
      <c r="O32" s="5"/>
      <c r="P32" s="5"/>
      <c r="Q32" s="5"/>
      <c r="R32" s="5"/>
      <c r="T32" s="5" t="s">
        <v>6</v>
      </c>
      <c r="U32" s="3" t="str">
        <f>分機表!B38</f>
        <v>四年二班</v>
      </c>
      <c r="V32" s="3" t="str">
        <f>分機表!B37</f>
        <v>四年一班</v>
      </c>
      <c r="W32" s="3" t="str">
        <f>分機表!B39</f>
        <v>四年三班</v>
      </c>
      <c r="X32" s="205"/>
      <c r="Y32" s="201" t="s">
        <v>0</v>
      </c>
      <c r="Z32" s="201"/>
      <c r="AA32" s="59" t="s">
        <v>6</v>
      </c>
      <c r="AB32" s="59"/>
      <c r="AC32" s="59"/>
      <c r="AD32" s="59"/>
      <c r="AE32" s="59"/>
      <c r="AF32" s="59"/>
      <c r="AG32" s="59"/>
      <c r="AH32" s="59"/>
      <c r="AI32" s="176"/>
      <c r="AJ32" s="59"/>
      <c r="AK32" s="158" t="s">
        <v>58</v>
      </c>
      <c r="AL32" s="159"/>
      <c r="AM32" s="59"/>
      <c r="AN32" s="196"/>
      <c r="AO32" s="196"/>
      <c r="AP32" s="5"/>
      <c r="AQ32" s="151"/>
      <c r="AR32" s="26"/>
    </row>
    <row r="33" spans="2:44" ht="17.25" thickBot="1" x14ac:dyDescent="0.3">
      <c r="B33" s="26"/>
      <c r="C33" s="5"/>
      <c r="D33" s="6"/>
      <c r="E33" s="35"/>
      <c r="F33" s="36"/>
      <c r="G33" s="7"/>
      <c r="H33" s="5"/>
      <c r="I33" s="18"/>
      <c r="J33" s="5"/>
      <c r="K33" s="5"/>
      <c r="L33" s="19"/>
      <c r="N33" s="18"/>
      <c r="O33" s="5"/>
      <c r="P33" s="5"/>
      <c r="Q33" s="5"/>
      <c r="R33" s="5"/>
      <c r="T33" s="5" t="s">
        <v>5</v>
      </c>
      <c r="U33" s="3" t="str">
        <f>分機表!B44</f>
        <v>六年二班</v>
      </c>
      <c r="V33" s="3" t="str">
        <f>分機表!B43</f>
        <v>六年一班</v>
      </c>
      <c r="W33" s="3" t="str">
        <f>分機表!B45</f>
        <v>六年三班</v>
      </c>
      <c r="X33" s="205"/>
      <c r="Y33" s="201" t="s">
        <v>0</v>
      </c>
      <c r="Z33" s="201"/>
      <c r="AA33" s="59" t="s">
        <v>5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160"/>
      <c r="AL33" s="161"/>
      <c r="AM33" s="59"/>
      <c r="AN33" s="197"/>
      <c r="AO33" s="197"/>
      <c r="AP33" s="5"/>
      <c r="AQ33" s="152"/>
      <c r="AR33" s="26"/>
    </row>
    <row r="34" spans="2:44" x14ac:dyDescent="0.25">
      <c r="B34" s="26"/>
      <c r="C34" s="5"/>
      <c r="D34" s="5"/>
      <c r="E34" s="5"/>
      <c r="F34" s="5"/>
      <c r="G34" s="5"/>
      <c r="H34" s="5"/>
      <c r="I34" s="18"/>
      <c r="J34" s="5"/>
      <c r="K34" s="5"/>
      <c r="L34" s="19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9"/>
      <c r="AJ34" s="59"/>
      <c r="AK34" s="59"/>
      <c r="AL34" s="59"/>
      <c r="AM34" s="59"/>
      <c r="AN34" s="198"/>
      <c r="AO34" s="198"/>
      <c r="AP34" s="5"/>
      <c r="AQ34" s="19"/>
      <c r="AR34" s="26"/>
    </row>
    <row r="35" spans="2:44" ht="16.899999999999999" thickBot="1" x14ac:dyDescent="0.35">
      <c r="B35" s="26"/>
      <c r="C35" s="5"/>
      <c r="D35" s="5"/>
      <c r="E35" s="5"/>
      <c r="F35" s="5"/>
      <c r="G35" s="5"/>
      <c r="H35" s="5"/>
      <c r="I35" s="20"/>
      <c r="J35" s="10"/>
      <c r="K35" s="10"/>
      <c r="L35" s="21"/>
      <c r="N35" s="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9"/>
      <c r="AJ35" s="59"/>
      <c r="AK35" s="59"/>
      <c r="AL35" s="59"/>
      <c r="AM35" s="59"/>
      <c r="AN35" s="59" t="s">
        <v>7</v>
      </c>
      <c r="AO35" s="59" t="s">
        <v>6</v>
      </c>
      <c r="AP35" s="5"/>
      <c r="AQ35" s="19"/>
      <c r="AR35" s="26"/>
    </row>
    <row r="36" spans="2:44" ht="27.6" customHeight="1" thickTop="1" thickBot="1" x14ac:dyDescent="0.35">
      <c r="B36" s="43"/>
      <c r="C36" s="28"/>
      <c r="D36" s="28"/>
      <c r="E36" s="28"/>
      <c r="F36" s="28"/>
      <c r="G36" s="28"/>
      <c r="H36" s="28"/>
      <c r="I36" s="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43"/>
    </row>
    <row r="37" spans="2:44" ht="17.25" thickTop="1" x14ac:dyDescent="0.25">
      <c r="I37" t="s">
        <v>62</v>
      </c>
    </row>
  </sheetData>
  <mergeCells count="76">
    <mergeCell ref="Y33:Z33"/>
    <mergeCell ref="AA25:AA28"/>
    <mergeCell ref="AB25:AB28"/>
    <mergeCell ref="AN25:AN27"/>
    <mergeCell ref="X30:X33"/>
    <mergeCell ref="Y30:Z30"/>
    <mergeCell ref="AI30:AI32"/>
    <mergeCell ref="Y31:Z31"/>
    <mergeCell ref="Y32:Z32"/>
    <mergeCell ref="AO25:AO27"/>
    <mergeCell ref="AQ25:AQ27"/>
    <mergeCell ref="AD28:AD29"/>
    <mergeCell ref="AN28:AN34"/>
    <mergeCell ref="AO28:AO34"/>
    <mergeCell ref="AJ29:AL29"/>
    <mergeCell ref="AQ29:AQ33"/>
    <mergeCell ref="AK32:AL33"/>
    <mergeCell ref="AS22:AS28"/>
    <mergeCell ref="U23:V26"/>
    <mergeCell ref="AI23:AI28"/>
    <mergeCell ref="AK24:AL25"/>
    <mergeCell ref="O25:O28"/>
    <mergeCell ref="P25:P28"/>
    <mergeCell ref="Q25:Q28"/>
    <mergeCell ref="R25:R28"/>
    <mergeCell ref="Y25:Y28"/>
    <mergeCell ref="Z25:Z28"/>
    <mergeCell ref="Q21:Q24"/>
    <mergeCell ref="R21:R24"/>
    <mergeCell ref="Y21:Y24"/>
    <mergeCell ref="Z21:Z24"/>
    <mergeCell ref="AA21:AA24"/>
    <mergeCell ref="AQ21:AQ23"/>
    <mergeCell ref="O19:Q19"/>
    <mergeCell ref="Z19:Z20"/>
    <mergeCell ref="AE19:AF19"/>
    <mergeCell ref="AN19:AN21"/>
    <mergeCell ref="AO19:AO21"/>
    <mergeCell ref="A20:A25"/>
    <mergeCell ref="S20:S22"/>
    <mergeCell ref="AC20:AD20"/>
    <mergeCell ref="AE20:AF20"/>
    <mergeCell ref="P21:P24"/>
    <mergeCell ref="AC22:AF23"/>
    <mergeCell ref="AG15:AJ15"/>
    <mergeCell ref="AK15:AL15"/>
    <mergeCell ref="AN17:AO18"/>
    <mergeCell ref="U18:V19"/>
    <mergeCell ref="AC18:AD18"/>
    <mergeCell ref="AE18:AF18"/>
    <mergeCell ref="AK18:AK20"/>
    <mergeCell ref="AL18:AL21"/>
    <mergeCell ref="Y17:Y20"/>
    <mergeCell ref="Z17:Z18"/>
    <mergeCell ref="AC17:AD17"/>
    <mergeCell ref="AE17:AF17"/>
    <mergeCell ref="AG17:AG20"/>
    <mergeCell ref="AI17:AI22"/>
    <mergeCell ref="AN22:AN24"/>
    <mergeCell ref="AO22:AO24"/>
    <mergeCell ref="AM15:AO15"/>
    <mergeCell ref="AB16:AD16"/>
    <mergeCell ref="AG16:AK16"/>
    <mergeCell ref="A1:AS1"/>
    <mergeCell ref="A2:A8"/>
    <mergeCell ref="AL3:AP10"/>
    <mergeCell ref="AS3:AS9"/>
    <mergeCell ref="AB9:AB12"/>
    <mergeCell ref="AD9:AF9"/>
    <mergeCell ref="AD10:AF10"/>
    <mergeCell ref="AD11:AF11"/>
    <mergeCell ref="AL11:AL13"/>
    <mergeCell ref="AD12:AF12"/>
    <mergeCell ref="G15:H16"/>
    <mergeCell ref="X15:AA15"/>
    <mergeCell ref="AB15:AC15"/>
  </mergeCells>
  <phoneticPr fontId="1" type="noConversion"/>
  <printOptions horizontalCentered="1" verticalCentered="1"/>
  <pageMargins left="0.23622047244094491" right="0.15748031496062992" top="0.74803149606299213" bottom="0.74803149606299213" header="0.31496062992125984" footer="0.31496062992125984"/>
  <pageSetup paperSize="8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zoomScale="80" zoomScaleNormal="80" zoomScalePageLayoutView="40" workbookViewId="0">
      <selection activeCell="V33" sqref="V33"/>
    </sheetView>
  </sheetViews>
  <sheetFormatPr defaultRowHeight="16.5" x14ac:dyDescent="0.25"/>
  <cols>
    <col min="1" max="1" width="6.25" customWidth="1"/>
    <col min="2" max="2" width="5.25" customWidth="1"/>
    <col min="3" max="3" width="5.125" customWidth="1"/>
    <col min="8" max="8" width="6.375" customWidth="1"/>
    <col min="10" max="10" width="4.875" customWidth="1"/>
    <col min="11" max="11" width="6.5" customWidth="1"/>
    <col min="13" max="13" width="5.5" customWidth="1"/>
    <col min="14" max="14" width="4.375" customWidth="1"/>
    <col min="15" max="18" width="3.375" customWidth="1"/>
    <col min="19" max="20" width="4.375" customWidth="1"/>
    <col min="21" max="23" width="10.5" bestFit="1" customWidth="1"/>
    <col min="24" max="27" width="4.25" customWidth="1"/>
    <col min="28" max="28" width="4.625" customWidth="1"/>
    <col min="29" max="29" width="6" customWidth="1"/>
    <col min="30" max="30" width="4.625" customWidth="1"/>
    <col min="31" max="31" width="3.75" customWidth="1"/>
    <col min="32" max="32" width="3.5" customWidth="1"/>
    <col min="33" max="33" width="3.875" customWidth="1"/>
    <col min="34" max="34" width="3.5" customWidth="1"/>
    <col min="35" max="35" width="3.875" customWidth="1"/>
    <col min="36" max="36" width="4.5" customWidth="1"/>
    <col min="37" max="38" width="8.25" customWidth="1"/>
    <col min="39" max="39" width="5.875" customWidth="1"/>
    <col min="40" max="40" width="4" customWidth="1"/>
    <col min="41" max="41" width="4.375" customWidth="1"/>
    <col min="42" max="44" width="3.5" customWidth="1"/>
  </cols>
  <sheetData>
    <row r="1" spans="1:45" ht="32.450000000000003" customHeight="1" thickBot="1" x14ac:dyDescent="0.3">
      <c r="A1" s="180" t="s">
        <v>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</row>
    <row r="2" spans="1:45" ht="18" thickTop="1" thickBot="1" x14ac:dyDescent="0.3">
      <c r="A2" s="182" t="s">
        <v>75</v>
      </c>
      <c r="B2" s="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t="s">
        <v>61</v>
      </c>
      <c r="U2" s="2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3"/>
    </row>
    <row r="3" spans="1:45" ht="17.25" thickTop="1" x14ac:dyDescent="0.25">
      <c r="A3" s="182"/>
      <c r="B3" s="26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T3" s="1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222" t="s">
        <v>57</v>
      </c>
      <c r="AM3" s="223"/>
      <c r="AN3" s="223"/>
      <c r="AO3" s="223"/>
      <c r="AP3" s="224"/>
      <c r="AQ3" s="4"/>
      <c r="AR3" s="26"/>
      <c r="AS3" s="184" t="s">
        <v>78</v>
      </c>
    </row>
    <row r="4" spans="1:45" x14ac:dyDescent="0.25">
      <c r="A4" s="182"/>
      <c r="B4" s="26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25"/>
      <c r="AM4" s="226"/>
      <c r="AN4" s="226"/>
      <c r="AO4" s="226"/>
      <c r="AP4" s="227"/>
      <c r="AQ4" s="5"/>
      <c r="AR4" s="26"/>
      <c r="AS4" s="184"/>
    </row>
    <row r="5" spans="1:45" x14ac:dyDescent="0.25">
      <c r="A5" s="182"/>
      <c r="B5" s="26"/>
      <c r="C5" s="1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"/>
      <c r="T5" s="1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25"/>
      <c r="AM5" s="226"/>
      <c r="AN5" s="226"/>
      <c r="AO5" s="226"/>
      <c r="AP5" s="227"/>
      <c r="AQ5" s="5"/>
      <c r="AR5" s="26"/>
      <c r="AS5" s="184"/>
    </row>
    <row r="6" spans="1:45" x14ac:dyDescent="0.25">
      <c r="A6" s="182"/>
      <c r="B6" s="26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9"/>
      <c r="T6" s="18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25"/>
      <c r="AM6" s="226"/>
      <c r="AN6" s="226"/>
      <c r="AO6" s="226"/>
      <c r="AP6" s="227"/>
      <c r="AQ6" s="5"/>
      <c r="AR6" s="26"/>
      <c r="AS6" s="184"/>
    </row>
    <row r="7" spans="1:45" x14ac:dyDescent="0.25">
      <c r="A7" s="182"/>
      <c r="B7" s="26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9"/>
      <c r="T7" s="18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25"/>
      <c r="AM7" s="226"/>
      <c r="AN7" s="226"/>
      <c r="AO7" s="226"/>
      <c r="AP7" s="227"/>
      <c r="AQ7" s="5"/>
      <c r="AR7" s="26"/>
      <c r="AS7" s="184"/>
    </row>
    <row r="8" spans="1:45" x14ac:dyDescent="0.25">
      <c r="A8" s="182"/>
      <c r="B8" s="26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9"/>
      <c r="T8" s="1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25"/>
      <c r="AM8" s="226"/>
      <c r="AN8" s="226"/>
      <c r="AO8" s="226"/>
      <c r="AP8" s="227"/>
      <c r="AQ8" s="5"/>
      <c r="AR8" s="26"/>
      <c r="AS8" s="184"/>
    </row>
    <row r="9" spans="1:45" x14ac:dyDescent="0.25">
      <c r="B9" s="2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9"/>
      <c r="T9" s="18"/>
      <c r="U9" s="5"/>
      <c r="V9" s="5"/>
      <c r="W9" s="5"/>
      <c r="X9" s="5"/>
      <c r="Y9" s="5"/>
      <c r="Z9" s="5"/>
      <c r="AA9" s="5"/>
      <c r="AB9" s="185" t="s">
        <v>12</v>
      </c>
      <c r="AC9" s="3" t="s">
        <v>0</v>
      </c>
      <c r="AD9" s="235">
        <v>184</v>
      </c>
      <c r="AE9" s="235"/>
      <c r="AF9" s="235"/>
      <c r="AG9" s="5" t="s">
        <v>4</v>
      </c>
      <c r="AH9" s="5"/>
      <c r="AI9" s="5"/>
      <c r="AJ9" s="5"/>
      <c r="AK9" s="5"/>
      <c r="AL9" s="225"/>
      <c r="AM9" s="226"/>
      <c r="AN9" s="226"/>
      <c r="AO9" s="226"/>
      <c r="AP9" s="227"/>
      <c r="AQ9" s="5"/>
      <c r="AR9" s="26"/>
      <c r="AS9" s="184"/>
    </row>
    <row r="10" spans="1:45" ht="17.25" thickBot="1" x14ac:dyDescent="0.3">
      <c r="B10" s="26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9"/>
      <c r="T10" s="18"/>
      <c r="U10" s="5"/>
      <c r="V10" s="5"/>
      <c r="W10" s="5"/>
      <c r="X10" s="5"/>
      <c r="Y10" s="5"/>
      <c r="Z10" s="5"/>
      <c r="AA10" s="5"/>
      <c r="AB10" s="186"/>
      <c r="AC10" s="3" t="s">
        <v>0</v>
      </c>
      <c r="AD10" s="235">
        <v>183</v>
      </c>
      <c r="AE10" s="235"/>
      <c r="AF10" s="235"/>
      <c r="AG10" s="5" t="s">
        <v>5</v>
      </c>
      <c r="AH10" s="5"/>
      <c r="AI10" s="5"/>
      <c r="AJ10" s="5"/>
      <c r="AK10" s="5"/>
      <c r="AL10" s="228"/>
      <c r="AM10" s="229"/>
      <c r="AN10" s="229"/>
      <c r="AO10" s="229"/>
      <c r="AP10" s="230"/>
      <c r="AQ10" s="5"/>
      <c r="AR10" s="26"/>
    </row>
    <row r="11" spans="1:45" ht="17.25" thickBot="1" x14ac:dyDescent="0.3">
      <c r="B11" s="26"/>
      <c r="C11" s="1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9"/>
      <c r="T11" s="18"/>
      <c r="U11" s="5"/>
      <c r="V11" s="5"/>
      <c r="W11" s="5"/>
      <c r="X11" s="5"/>
      <c r="Y11" s="5"/>
      <c r="Z11" s="5"/>
      <c r="AA11" s="5"/>
      <c r="AB11" s="186"/>
      <c r="AC11" s="3" t="s">
        <v>0</v>
      </c>
      <c r="AD11" s="235">
        <v>100</v>
      </c>
      <c r="AE11" s="235"/>
      <c r="AF11" s="235"/>
      <c r="AG11" s="5" t="s">
        <v>6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7"/>
    </row>
    <row r="12" spans="1:45" ht="17.25" thickBot="1" x14ac:dyDescent="0.3">
      <c r="B12" s="27"/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9"/>
      <c r="T12" s="18"/>
      <c r="U12" s="5"/>
      <c r="V12" s="5"/>
      <c r="W12" s="5"/>
      <c r="X12" s="5"/>
      <c r="Y12" s="5"/>
      <c r="Z12" s="5"/>
      <c r="AA12" s="5"/>
      <c r="AB12" s="187"/>
      <c r="AC12" s="3" t="s">
        <v>0</v>
      </c>
      <c r="AD12" s="235">
        <v>130</v>
      </c>
      <c r="AE12" s="235"/>
      <c r="AF12" s="235"/>
      <c r="AG12" s="5" t="s">
        <v>7</v>
      </c>
      <c r="AH12" s="5"/>
      <c r="AI12" s="5"/>
      <c r="AJ12" s="5"/>
      <c r="AK12" s="5"/>
      <c r="AL12" s="5"/>
      <c r="AM12" s="5"/>
      <c r="AN12" s="5"/>
      <c r="AO12" s="5"/>
      <c r="AP12" s="5"/>
      <c r="AQ12" s="16"/>
    </row>
    <row r="13" spans="1:45" ht="21" customHeight="1" thickBot="1" x14ac:dyDescent="0.35">
      <c r="C13" s="1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/>
      <c r="T13" s="2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 t="s">
        <v>56</v>
      </c>
      <c r="AF13" s="11" t="s">
        <v>4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6"/>
      <c r="AQ13" s="5"/>
    </row>
    <row r="14" spans="1:45" ht="101.25" thickBot="1" x14ac:dyDescent="0.3">
      <c r="A14" s="1" t="s">
        <v>77</v>
      </c>
      <c r="D14" s="1" t="s">
        <v>64</v>
      </c>
      <c r="U14" s="42" t="s">
        <v>71</v>
      </c>
      <c r="AC14" s="44" t="s">
        <v>80</v>
      </c>
      <c r="AE14" s="12" t="s">
        <v>8</v>
      </c>
      <c r="AF14" s="12" t="s">
        <v>9</v>
      </c>
      <c r="AN14" s="1" t="s">
        <v>65</v>
      </c>
      <c r="AO14" s="1"/>
      <c r="AS14" s="1" t="s">
        <v>79</v>
      </c>
    </row>
    <row r="15" spans="1:45" ht="20.25" thickBot="1" x14ac:dyDescent="0.3">
      <c r="C15" s="21"/>
      <c r="D15" s="4"/>
      <c r="E15" s="4"/>
      <c r="F15" s="4"/>
      <c r="G15" s="191" t="s">
        <v>60</v>
      </c>
      <c r="H15" s="192"/>
      <c r="I15" s="16"/>
      <c r="J15" s="4"/>
      <c r="K15" s="4"/>
      <c r="L15" s="17"/>
      <c r="N15" s="16"/>
      <c r="O15" s="4"/>
      <c r="P15" s="4"/>
      <c r="Q15" s="4"/>
      <c r="R15" s="4"/>
      <c r="S15" s="4"/>
      <c r="T15" s="4"/>
      <c r="U15" s="4"/>
      <c r="V15" s="4"/>
      <c r="W15" s="4"/>
      <c r="X15" s="179" t="s">
        <v>11</v>
      </c>
      <c r="Y15" s="179"/>
      <c r="Z15" s="179"/>
      <c r="AA15" s="179"/>
      <c r="AB15" s="216" t="s">
        <v>10</v>
      </c>
      <c r="AC15" s="217"/>
      <c r="AD15" s="13"/>
      <c r="AE15" s="14" t="s">
        <v>5</v>
      </c>
      <c r="AF15" s="15" t="s">
        <v>4</v>
      </c>
      <c r="AG15" s="178" t="s">
        <v>10</v>
      </c>
      <c r="AH15" s="179"/>
      <c r="AI15" s="179"/>
      <c r="AJ15" s="179"/>
      <c r="AK15" s="179" t="s">
        <v>55</v>
      </c>
      <c r="AL15" s="179"/>
      <c r="AM15" s="179" t="s">
        <v>10</v>
      </c>
      <c r="AN15" s="179"/>
      <c r="AO15" s="190"/>
      <c r="AP15" s="20"/>
      <c r="AQ15" s="5"/>
    </row>
    <row r="16" spans="1:45" ht="17.25" thickBot="1" x14ac:dyDescent="0.3">
      <c r="B16" s="25"/>
      <c r="C16" s="5"/>
      <c r="D16" s="5"/>
      <c r="E16" s="5" t="s">
        <v>59</v>
      </c>
      <c r="F16" s="5"/>
      <c r="G16" s="193"/>
      <c r="H16" s="194"/>
      <c r="I16" s="18"/>
      <c r="J16" s="5"/>
      <c r="K16" s="5"/>
      <c r="L16" s="19"/>
      <c r="N16" s="18"/>
      <c r="O16" s="5"/>
      <c r="P16" s="5"/>
      <c r="Q16" s="5"/>
      <c r="R16" s="5"/>
      <c r="S16" s="5"/>
      <c r="T16" s="5"/>
      <c r="U16" s="5"/>
      <c r="V16" s="5"/>
      <c r="W16" s="5"/>
      <c r="X16" s="45"/>
      <c r="Y16" s="48" t="s">
        <v>25</v>
      </c>
      <c r="Z16" s="48" t="s">
        <v>7</v>
      </c>
      <c r="AA16" s="48"/>
      <c r="AB16" s="207" t="s">
        <v>45</v>
      </c>
      <c r="AC16" s="207"/>
      <c r="AD16" s="207"/>
      <c r="AE16" s="60"/>
      <c r="AF16" s="60"/>
      <c r="AG16" s="188" t="s">
        <v>45</v>
      </c>
      <c r="AH16" s="189"/>
      <c r="AI16" s="189"/>
      <c r="AJ16" s="189"/>
      <c r="AK16" s="189"/>
      <c r="AL16" s="48"/>
      <c r="AM16" s="5"/>
      <c r="AN16" s="5"/>
      <c r="AO16" s="5"/>
      <c r="AP16" s="5"/>
      <c r="AQ16" s="20"/>
    </row>
    <row r="17" spans="1:45" ht="17.25" thickBot="1" x14ac:dyDescent="0.3">
      <c r="B17" s="26"/>
      <c r="C17" s="20"/>
      <c r="D17" s="10"/>
      <c r="E17" s="10"/>
      <c r="F17" s="10"/>
      <c r="G17" s="10"/>
      <c r="H17" s="21"/>
      <c r="I17" s="18"/>
      <c r="J17" s="5"/>
      <c r="K17" s="5"/>
      <c r="L17" s="19"/>
      <c r="N17" s="18"/>
      <c r="O17" s="5"/>
      <c r="P17" s="5"/>
      <c r="Q17" s="5"/>
      <c r="R17" s="5"/>
      <c r="S17" s="5"/>
      <c r="T17" s="5"/>
      <c r="U17" s="5"/>
      <c r="V17" s="5"/>
      <c r="W17" s="5"/>
      <c r="X17" s="18"/>
      <c r="Y17" s="199">
        <v>311</v>
      </c>
      <c r="Z17" s="199" t="s">
        <v>18</v>
      </c>
      <c r="AA17" s="48"/>
      <c r="AB17" s="48" t="s">
        <v>7</v>
      </c>
      <c r="AC17" s="156" t="s">
        <v>13</v>
      </c>
      <c r="AD17" s="157"/>
      <c r="AE17" s="156" t="s">
        <v>0</v>
      </c>
      <c r="AF17" s="157"/>
      <c r="AG17" s="199" t="s">
        <v>12</v>
      </c>
      <c r="AH17" s="48"/>
      <c r="AI17" s="199">
        <v>201</v>
      </c>
      <c r="AJ17" s="47"/>
      <c r="AK17" s="47"/>
      <c r="AL17" s="47"/>
      <c r="AM17" s="47"/>
      <c r="AN17" s="200" t="s">
        <v>49</v>
      </c>
      <c r="AO17" s="200"/>
      <c r="AP17" s="5"/>
      <c r="AQ17" s="19"/>
      <c r="AR17" s="25"/>
    </row>
    <row r="18" spans="1:45" ht="17.25" thickTop="1" x14ac:dyDescent="0.25">
      <c r="B18" s="26"/>
      <c r="C18" s="5"/>
      <c r="D18" s="5"/>
      <c r="E18" s="5"/>
      <c r="F18" s="5"/>
      <c r="G18" s="5"/>
      <c r="H18" s="5"/>
      <c r="I18" s="18"/>
      <c r="J18" s="5"/>
      <c r="K18" s="5"/>
      <c r="L18" s="19"/>
      <c r="N18" s="18"/>
      <c r="O18" s="5"/>
      <c r="P18" s="5"/>
      <c r="Q18" s="5"/>
      <c r="R18" s="5"/>
      <c r="S18" s="5"/>
      <c r="T18" s="5"/>
      <c r="U18" s="172" t="s">
        <v>70</v>
      </c>
      <c r="V18" s="173"/>
      <c r="W18" s="5"/>
      <c r="X18" s="18"/>
      <c r="Y18" s="201"/>
      <c r="Z18" s="201"/>
      <c r="AA18" s="48"/>
      <c r="AB18" s="48" t="s">
        <v>6</v>
      </c>
      <c r="AC18" s="232">
        <v>121</v>
      </c>
      <c r="AD18" s="233"/>
      <c r="AE18" s="156" t="s">
        <v>0</v>
      </c>
      <c r="AF18" s="157"/>
      <c r="AG18" s="201"/>
      <c r="AH18" s="48"/>
      <c r="AI18" s="201"/>
      <c r="AJ18" s="48"/>
      <c r="AK18" s="162"/>
      <c r="AL18" s="165" t="s">
        <v>66</v>
      </c>
      <c r="AM18" s="48"/>
      <c r="AN18" s="200"/>
      <c r="AO18" s="200"/>
      <c r="AP18" s="5"/>
      <c r="AQ18" s="19"/>
      <c r="AR18" s="26"/>
    </row>
    <row r="19" spans="1:45" x14ac:dyDescent="0.25">
      <c r="B19" s="26"/>
      <c r="C19" s="5"/>
      <c r="D19" s="5"/>
      <c r="E19" s="5"/>
      <c r="F19" s="5"/>
      <c r="G19" s="5"/>
      <c r="H19" s="5"/>
      <c r="I19" s="18"/>
      <c r="J19" s="5"/>
      <c r="K19" s="5"/>
      <c r="L19" s="19"/>
      <c r="N19" s="18"/>
      <c r="O19" s="209" t="s">
        <v>55</v>
      </c>
      <c r="P19" s="210"/>
      <c r="Q19" s="146"/>
      <c r="R19" s="5"/>
      <c r="S19" s="5"/>
      <c r="T19" s="5"/>
      <c r="U19" s="173"/>
      <c r="V19" s="173"/>
      <c r="W19" s="5"/>
      <c r="X19" s="18"/>
      <c r="Y19" s="201"/>
      <c r="Z19" s="174">
        <v>116</v>
      </c>
      <c r="AA19" s="48"/>
      <c r="AB19" s="48" t="s">
        <v>5</v>
      </c>
      <c r="AC19" s="61" t="s">
        <v>15</v>
      </c>
      <c r="AD19" s="61" t="s">
        <v>16</v>
      </c>
      <c r="AE19" s="156" t="s">
        <v>0</v>
      </c>
      <c r="AF19" s="157"/>
      <c r="AG19" s="201"/>
      <c r="AH19" s="48"/>
      <c r="AI19" s="201"/>
      <c r="AJ19" s="48"/>
      <c r="AK19" s="163"/>
      <c r="AL19" s="166"/>
      <c r="AM19" s="48"/>
      <c r="AN19" s="199" t="s">
        <v>50</v>
      </c>
      <c r="AO19" s="199">
        <v>206</v>
      </c>
      <c r="AP19" s="5"/>
      <c r="AQ19" s="19"/>
      <c r="AR19" s="26"/>
    </row>
    <row r="20" spans="1:45" ht="17.25" thickBot="1" x14ac:dyDescent="0.3">
      <c r="A20" s="183" t="s">
        <v>76</v>
      </c>
      <c r="B20" s="26"/>
      <c r="C20" s="5"/>
      <c r="D20" s="6"/>
      <c r="E20" s="35"/>
      <c r="F20" s="36"/>
      <c r="G20" s="7"/>
      <c r="H20" s="5"/>
      <c r="I20" s="18"/>
      <c r="J20" s="5"/>
      <c r="K20" s="5"/>
      <c r="L20" s="19"/>
      <c r="N20" s="18"/>
      <c r="O20" s="5"/>
      <c r="P20" s="5" t="s">
        <v>6</v>
      </c>
      <c r="Q20" s="5" t="s">
        <v>7</v>
      </c>
      <c r="R20" s="5" t="s">
        <v>25</v>
      </c>
      <c r="S20" s="5"/>
      <c r="T20" s="5"/>
      <c r="U20" s="5"/>
      <c r="V20" s="5"/>
      <c r="W20" s="5"/>
      <c r="X20" s="18"/>
      <c r="Y20" s="201"/>
      <c r="Z20" s="234"/>
      <c r="AA20" s="48"/>
      <c r="AB20" s="48" t="s">
        <v>4</v>
      </c>
      <c r="AC20" s="232">
        <v>122</v>
      </c>
      <c r="AD20" s="233"/>
      <c r="AE20" s="156" t="s">
        <v>0</v>
      </c>
      <c r="AF20" s="157"/>
      <c r="AG20" s="201"/>
      <c r="AH20" s="48"/>
      <c r="AI20" s="201"/>
      <c r="AJ20" s="48"/>
      <c r="AK20" s="164"/>
      <c r="AL20" s="166"/>
      <c r="AM20" s="48"/>
      <c r="AN20" s="199"/>
      <c r="AO20" s="199"/>
      <c r="AP20" s="5"/>
      <c r="AQ20" s="19"/>
      <c r="AR20" s="26"/>
    </row>
    <row r="21" spans="1:45" ht="18" thickTop="1" thickBot="1" x14ac:dyDescent="0.3">
      <c r="A21" s="183"/>
      <c r="B21" s="26"/>
      <c r="C21" s="5"/>
      <c r="D21" s="31"/>
      <c r="E21" s="37"/>
      <c r="F21" s="38"/>
      <c r="G21" s="9"/>
      <c r="H21" s="5"/>
      <c r="I21" s="18"/>
      <c r="J21" s="5"/>
      <c r="K21" s="5"/>
      <c r="L21" s="19"/>
      <c r="N21" s="18"/>
      <c r="O21" s="5"/>
      <c r="P21" s="214">
        <v>337</v>
      </c>
      <c r="Q21" s="214">
        <v>327</v>
      </c>
      <c r="R21" s="214" t="s">
        <v>39</v>
      </c>
      <c r="S21" s="46"/>
      <c r="T21" s="4"/>
      <c r="U21" s="4"/>
      <c r="V21" s="4"/>
      <c r="W21" s="4"/>
      <c r="X21" s="5"/>
      <c r="Y21" s="199" t="s">
        <v>21</v>
      </c>
      <c r="Z21" s="199">
        <v>321</v>
      </c>
      <c r="AA21" s="199">
        <v>331</v>
      </c>
      <c r="AB21" s="48"/>
      <c r="AC21" s="48"/>
      <c r="AD21" s="48"/>
      <c r="AE21" s="48"/>
      <c r="AF21" s="48"/>
      <c r="AG21" s="48"/>
      <c r="AH21" s="48"/>
      <c r="AI21" s="201"/>
      <c r="AJ21" s="48"/>
      <c r="AK21" s="49"/>
      <c r="AL21" s="166"/>
      <c r="AM21" s="48"/>
      <c r="AN21" s="199"/>
      <c r="AO21" s="199"/>
      <c r="AP21" s="5"/>
      <c r="AQ21" s="19"/>
      <c r="AR21" s="26"/>
    </row>
    <row r="22" spans="1:45" ht="17.25" thickTop="1" x14ac:dyDescent="0.25">
      <c r="A22" s="183"/>
      <c r="B22" s="26"/>
      <c r="C22" s="5"/>
      <c r="D22" s="24"/>
      <c r="E22" s="39"/>
      <c r="F22" s="40"/>
      <c r="G22" s="34"/>
      <c r="H22" s="5"/>
      <c r="I22" s="18"/>
      <c r="J22" s="5"/>
      <c r="K22" s="5"/>
      <c r="L22" s="19"/>
      <c r="N22" s="18"/>
      <c r="O22" s="5"/>
      <c r="P22" s="214"/>
      <c r="Q22" s="214"/>
      <c r="R22" s="214"/>
      <c r="S22" s="24"/>
      <c r="T22" s="5"/>
      <c r="U22" s="5"/>
      <c r="V22" s="5"/>
      <c r="W22" s="5"/>
      <c r="X22" s="5"/>
      <c r="Y22" s="199"/>
      <c r="Z22" s="199"/>
      <c r="AA22" s="199"/>
      <c r="AB22" s="48"/>
      <c r="AC22" s="170" t="s">
        <v>69</v>
      </c>
      <c r="AD22" s="171"/>
      <c r="AE22" s="171"/>
      <c r="AF22" s="171"/>
      <c r="AG22" s="48"/>
      <c r="AH22" s="48"/>
      <c r="AI22" s="201"/>
      <c r="AJ22" s="48"/>
      <c r="AK22" s="50"/>
      <c r="AL22" s="51"/>
      <c r="AM22" s="48"/>
      <c r="AN22" s="199">
        <v>200</v>
      </c>
      <c r="AO22" s="199">
        <v>207</v>
      </c>
      <c r="AP22" s="5"/>
      <c r="AQ22" s="19"/>
      <c r="AR22" s="26"/>
      <c r="AS22" s="184" t="s">
        <v>76</v>
      </c>
    </row>
    <row r="23" spans="1:45" ht="25.5" x14ac:dyDescent="0.25">
      <c r="A23" s="183"/>
      <c r="B23" s="26"/>
      <c r="C23" s="5"/>
      <c r="D23" s="24"/>
      <c r="E23" s="37"/>
      <c r="F23" s="38"/>
      <c r="G23" s="34"/>
      <c r="H23" s="5"/>
      <c r="I23" s="18"/>
      <c r="J23" s="41" t="s">
        <v>63</v>
      </c>
      <c r="K23" s="5"/>
      <c r="L23" s="19"/>
      <c r="N23" s="18"/>
      <c r="O23" s="5"/>
      <c r="P23" s="214"/>
      <c r="Q23" s="214"/>
      <c r="R23" s="214"/>
      <c r="S23" s="5"/>
      <c r="T23" s="5"/>
      <c r="U23" s="208" t="s">
        <v>74</v>
      </c>
      <c r="V23" s="208"/>
      <c r="W23" s="5"/>
      <c r="X23" s="5"/>
      <c r="Y23" s="199"/>
      <c r="Z23" s="199"/>
      <c r="AA23" s="199"/>
      <c r="AB23" s="48"/>
      <c r="AC23" s="171"/>
      <c r="AD23" s="171"/>
      <c r="AE23" s="171"/>
      <c r="AF23" s="171"/>
      <c r="AG23" s="48"/>
      <c r="AH23" s="48"/>
      <c r="AI23" s="199">
        <v>203</v>
      </c>
      <c r="AJ23" s="48"/>
      <c r="AK23" s="50"/>
      <c r="AL23" s="51"/>
      <c r="AM23" s="48"/>
      <c r="AN23" s="199"/>
      <c r="AO23" s="199"/>
      <c r="AP23" s="5"/>
      <c r="AQ23" s="19"/>
      <c r="AR23" s="26"/>
      <c r="AS23" s="184"/>
    </row>
    <row r="24" spans="1:45" x14ac:dyDescent="0.25">
      <c r="A24" s="183"/>
      <c r="B24" s="26"/>
      <c r="C24" s="5"/>
      <c r="D24" s="32"/>
      <c r="E24" s="39"/>
      <c r="F24" s="40"/>
      <c r="G24" s="33"/>
      <c r="H24" s="5"/>
      <c r="I24" s="18"/>
      <c r="J24" s="5"/>
      <c r="K24" s="5"/>
      <c r="L24" s="19"/>
      <c r="N24" s="18"/>
      <c r="O24" s="5" t="s">
        <v>5</v>
      </c>
      <c r="P24" s="214"/>
      <c r="Q24" s="214"/>
      <c r="R24" s="214"/>
      <c r="S24" s="5"/>
      <c r="T24" s="5"/>
      <c r="U24" s="208"/>
      <c r="V24" s="208"/>
      <c r="W24" s="5"/>
      <c r="X24" s="5"/>
      <c r="Y24" s="199"/>
      <c r="Z24" s="199"/>
      <c r="AA24" s="199"/>
      <c r="AB24" s="48"/>
      <c r="AC24" s="48"/>
      <c r="AD24" s="48"/>
      <c r="AE24" s="48"/>
      <c r="AF24" s="48"/>
      <c r="AG24" s="48"/>
      <c r="AH24" s="48"/>
      <c r="AI24" s="199"/>
      <c r="AJ24" s="48"/>
      <c r="AK24" s="167" t="s">
        <v>68</v>
      </c>
      <c r="AL24" s="168"/>
      <c r="AM24" s="48"/>
      <c r="AN24" s="199"/>
      <c r="AO24" s="199"/>
      <c r="AP24" s="5"/>
      <c r="AQ24" s="19"/>
      <c r="AR24" s="26"/>
      <c r="AS24" s="184"/>
    </row>
    <row r="25" spans="1:45" x14ac:dyDescent="0.25">
      <c r="A25" s="183"/>
      <c r="B25" s="26"/>
      <c r="C25" s="5"/>
      <c r="D25" s="6"/>
      <c r="E25" s="35"/>
      <c r="F25" s="36"/>
      <c r="G25" s="7"/>
      <c r="H25" s="5"/>
      <c r="I25" s="18"/>
      <c r="J25" s="5"/>
      <c r="K25" s="5"/>
      <c r="L25" s="19"/>
      <c r="N25" s="18"/>
      <c r="O25" s="185">
        <v>345</v>
      </c>
      <c r="P25" s="214">
        <v>336</v>
      </c>
      <c r="Q25" s="214">
        <v>326</v>
      </c>
      <c r="R25" s="213" t="s">
        <v>40</v>
      </c>
      <c r="S25" s="5"/>
      <c r="T25" s="5"/>
      <c r="U25" s="208"/>
      <c r="V25" s="208"/>
      <c r="W25" s="5"/>
      <c r="X25" s="5"/>
      <c r="Y25" s="199">
        <v>312</v>
      </c>
      <c r="Z25" s="199">
        <v>322</v>
      </c>
      <c r="AA25" s="199">
        <v>332</v>
      </c>
      <c r="AB25" s="195">
        <v>341</v>
      </c>
      <c r="AC25" s="48"/>
      <c r="AD25" s="48"/>
      <c r="AE25" s="48"/>
      <c r="AF25" s="48"/>
      <c r="AG25" s="48"/>
      <c r="AH25" s="48"/>
      <c r="AI25" s="199"/>
      <c r="AJ25" s="48"/>
      <c r="AK25" s="169"/>
      <c r="AL25" s="168"/>
      <c r="AM25" s="48"/>
      <c r="AN25" s="199" t="s">
        <v>0</v>
      </c>
      <c r="AO25" s="199" t="s">
        <v>0</v>
      </c>
      <c r="AP25" s="5"/>
      <c r="AQ25" s="19"/>
      <c r="AR25" s="26"/>
      <c r="AS25" s="184"/>
    </row>
    <row r="26" spans="1:45" x14ac:dyDescent="0.25">
      <c r="B26" s="26"/>
      <c r="C26" s="5"/>
      <c r="D26" s="5"/>
      <c r="E26" s="5"/>
      <c r="F26" s="5"/>
      <c r="G26" s="5"/>
      <c r="H26" s="5"/>
      <c r="I26" s="18"/>
      <c r="J26" s="5"/>
      <c r="K26" s="5"/>
      <c r="L26" s="19"/>
      <c r="N26" s="18"/>
      <c r="O26" s="186"/>
      <c r="P26" s="214"/>
      <c r="Q26" s="214"/>
      <c r="R26" s="213"/>
      <c r="S26" s="5"/>
      <c r="T26" s="5"/>
      <c r="U26" s="208"/>
      <c r="V26" s="208"/>
      <c r="W26" s="5"/>
      <c r="X26" s="5"/>
      <c r="Y26" s="199"/>
      <c r="Z26" s="199"/>
      <c r="AA26" s="199"/>
      <c r="AB26" s="196"/>
      <c r="AC26" s="48"/>
      <c r="AD26" s="48"/>
      <c r="AE26" s="48"/>
      <c r="AF26" s="48"/>
      <c r="AG26" s="48"/>
      <c r="AH26" s="48"/>
      <c r="AI26" s="199"/>
      <c r="AJ26" s="48"/>
      <c r="AK26" s="50"/>
      <c r="AL26" s="51"/>
      <c r="AM26" s="48"/>
      <c r="AN26" s="199"/>
      <c r="AO26" s="199"/>
      <c r="AP26" s="5"/>
      <c r="AQ26" s="19"/>
      <c r="AR26" s="26"/>
      <c r="AS26" s="184"/>
    </row>
    <row r="27" spans="1:45" ht="17.25" thickBot="1" x14ac:dyDescent="0.3">
      <c r="B27" s="26"/>
      <c r="C27" s="5"/>
      <c r="D27" s="5"/>
      <c r="E27" s="5"/>
      <c r="F27" s="5"/>
      <c r="G27" s="5"/>
      <c r="H27" s="5"/>
      <c r="I27" s="18"/>
      <c r="J27" s="5"/>
      <c r="K27" s="5"/>
      <c r="L27" s="19"/>
      <c r="N27" s="18"/>
      <c r="O27" s="186"/>
      <c r="P27" s="214"/>
      <c r="Q27" s="214"/>
      <c r="R27" s="213"/>
      <c r="S27" s="5"/>
      <c r="T27" s="5"/>
      <c r="U27" s="5"/>
      <c r="V27" s="5"/>
      <c r="W27" s="5"/>
      <c r="X27" s="5"/>
      <c r="Y27" s="199"/>
      <c r="Z27" s="199"/>
      <c r="AA27" s="199"/>
      <c r="AB27" s="196"/>
      <c r="AC27" s="48"/>
      <c r="AD27" s="48"/>
      <c r="AE27" s="48"/>
      <c r="AF27" s="48"/>
      <c r="AG27" s="48"/>
      <c r="AH27" s="48"/>
      <c r="AI27" s="199"/>
      <c r="AJ27" s="48"/>
      <c r="AK27" s="54"/>
      <c r="AL27" s="55"/>
      <c r="AM27" s="48"/>
      <c r="AN27" s="199"/>
      <c r="AO27" s="199"/>
      <c r="AP27" s="5"/>
      <c r="AQ27" s="19"/>
      <c r="AR27" s="26"/>
      <c r="AS27" s="184"/>
    </row>
    <row r="28" spans="1:45" ht="17.25" thickBot="1" x14ac:dyDescent="0.3">
      <c r="B28" s="26"/>
      <c r="C28" s="5"/>
      <c r="D28" s="6"/>
      <c r="E28" s="35"/>
      <c r="F28" s="36"/>
      <c r="G28" s="7"/>
      <c r="H28" s="5"/>
      <c r="I28" s="18"/>
      <c r="J28" s="5"/>
      <c r="K28" s="5"/>
      <c r="L28" s="19"/>
      <c r="N28" s="18"/>
      <c r="O28" s="187"/>
      <c r="P28" s="214"/>
      <c r="Q28" s="214"/>
      <c r="R28" s="213"/>
      <c r="S28" s="5"/>
      <c r="T28" s="5"/>
      <c r="U28" s="5"/>
      <c r="V28" s="5"/>
      <c r="W28" s="5"/>
      <c r="X28" s="5"/>
      <c r="Y28" s="199"/>
      <c r="Z28" s="199"/>
      <c r="AA28" s="199"/>
      <c r="AB28" s="215"/>
      <c r="AC28" s="48"/>
      <c r="AD28" s="174" t="s">
        <v>73</v>
      </c>
      <c r="AE28" s="48"/>
      <c r="AF28" s="48"/>
      <c r="AG28" s="48"/>
      <c r="AH28" s="48"/>
      <c r="AI28" s="199"/>
      <c r="AJ28" s="48"/>
      <c r="AK28" s="48"/>
      <c r="AL28" s="48"/>
      <c r="AM28" s="48"/>
      <c r="AN28" s="195">
        <v>205</v>
      </c>
      <c r="AO28" s="195">
        <v>202</v>
      </c>
      <c r="AP28" s="5"/>
      <c r="AQ28" s="19"/>
      <c r="AR28" s="26"/>
      <c r="AS28" s="184"/>
    </row>
    <row r="29" spans="1:45" ht="17.25" thickBot="1" x14ac:dyDescent="0.3">
      <c r="B29" s="26"/>
      <c r="C29" s="5"/>
      <c r="D29" s="31"/>
      <c r="E29" s="37"/>
      <c r="F29" s="38"/>
      <c r="G29" s="9"/>
      <c r="H29" s="5"/>
      <c r="I29" s="18"/>
      <c r="J29" s="5"/>
      <c r="K29" s="5"/>
      <c r="L29" s="19"/>
      <c r="N29" s="18"/>
      <c r="O29" s="5"/>
      <c r="P29" s="5"/>
      <c r="Q29" s="5"/>
      <c r="R29" s="5"/>
      <c r="S29" s="5"/>
      <c r="T29" s="5"/>
      <c r="U29" s="5"/>
      <c r="V29" s="5"/>
      <c r="W29" s="5"/>
      <c r="X29" s="22"/>
      <c r="Y29" s="48" t="s">
        <v>25</v>
      </c>
      <c r="Z29" s="48" t="s">
        <v>7</v>
      </c>
      <c r="AA29" s="48" t="s">
        <v>6</v>
      </c>
      <c r="AB29" s="48" t="s">
        <v>5</v>
      </c>
      <c r="AC29" s="48"/>
      <c r="AD29" s="176"/>
      <c r="AE29" s="48"/>
      <c r="AF29" s="48"/>
      <c r="AG29" s="48"/>
      <c r="AH29" s="48"/>
      <c r="AI29" s="48" t="s">
        <v>7</v>
      </c>
      <c r="AJ29" s="156">
        <v>204</v>
      </c>
      <c r="AK29" s="177"/>
      <c r="AL29" s="157"/>
      <c r="AM29" s="48"/>
      <c r="AN29" s="196"/>
      <c r="AO29" s="196"/>
      <c r="AP29" s="5"/>
      <c r="AQ29" s="19"/>
      <c r="AR29" s="26"/>
    </row>
    <row r="30" spans="1:45" x14ac:dyDescent="0.25">
      <c r="B30" s="26"/>
      <c r="C30" s="5"/>
      <c r="D30" s="24"/>
      <c r="E30" s="39"/>
      <c r="F30" s="40"/>
      <c r="G30" s="34"/>
      <c r="H30" s="5"/>
      <c r="I30" s="18"/>
      <c r="J30" s="5"/>
      <c r="K30" s="5"/>
      <c r="L30" s="19"/>
      <c r="N30" s="18"/>
      <c r="O30" s="5" t="s">
        <v>12</v>
      </c>
      <c r="P30" s="5"/>
      <c r="Q30" s="5"/>
      <c r="R30" s="5"/>
      <c r="S30" s="5"/>
      <c r="T30" s="5" t="s">
        <v>25</v>
      </c>
      <c r="U30" s="3">
        <v>315</v>
      </c>
      <c r="V30" s="3" t="s">
        <v>28</v>
      </c>
      <c r="W30" s="3">
        <v>313</v>
      </c>
      <c r="X30" s="187" t="s">
        <v>12</v>
      </c>
      <c r="Y30" s="201" t="s">
        <v>0</v>
      </c>
      <c r="Z30" s="201"/>
      <c r="AA30" s="48" t="s">
        <v>26</v>
      </c>
      <c r="AB30" s="48"/>
      <c r="AC30" s="48"/>
      <c r="AD30" s="48"/>
      <c r="AE30" s="48"/>
      <c r="AF30" s="48"/>
      <c r="AG30" s="48"/>
      <c r="AH30" s="48"/>
      <c r="AI30" s="174" t="s">
        <v>72</v>
      </c>
      <c r="AJ30" s="48"/>
      <c r="AK30" s="48"/>
      <c r="AL30" s="48"/>
      <c r="AM30" s="56" t="s">
        <v>12</v>
      </c>
      <c r="AN30" s="196"/>
      <c r="AO30" s="196"/>
      <c r="AP30" s="5"/>
      <c r="AQ30" s="19"/>
      <c r="AR30" s="26"/>
    </row>
    <row r="31" spans="1:45" ht="17.25" thickBot="1" x14ac:dyDescent="0.3">
      <c r="B31" s="26"/>
      <c r="C31" s="5"/>
      <c r="D31" s="24"/>
      <c r="E31" s="37"/>
      <c r="F31" s="38"/>
      <c r="G31" s="34"/>
      <c r="H31" s="5"/>
      <c r="I31" s="18"/>
      <c r="J31" s="5"/>
      <c r="K31" s="5"/>
      <c r="L31" s="19"/>
      <c r="N31" s="18"/>
      <c r="O31" s="5"/>
      <c r="P31" s="5"/>
      <c r="Q31" s="5"/>
      <c r="R31" s="5"/>
      <c r="T31" s="5" t="s">
        <v>7</v>
      </c>
      <c r="U31" s="3">
        <v>325</v>
      </c>
      <c r="V31" s="3">
        <v>324</v>
      </c>
      <c r="W31" s="3">
        <v>323</v>
      </c>
      <c r="X31" s="205"/>
      <c r="Y31" s="201" t="s">
        <v>0</v>
      </c>
      <c r="Z31" s="201"/>
      <c r="AA31" s="48" t="s">
        <v>7</v>
      </c>
      <c r="AB31" s="48"/>
      <c r="AC31" s="48"/>
      <c r="AD31" s="48"/>
      <c r="AE31" s="48"/>
      <c r="AF31" s="48"/>
      <c r="AG31" s="48"/>
      <c r="AH31" s="48"/>
      <c r="AI31" s="175"/>
      <c r="AJ31" s="48"/>
      <c r="AK31" s="48"/>
      <c r="AL31" s="48"/>
      <c r="AM31" s="48"/>
      <c r="AN31" s="196"/>
      <c r="AO31" s="196"/>
      <c r="AP31" s="5"/>
      <c r="AQ31" s="19"/>
      <c r="AR31" s="26"/>
    </row>
    <row r="32" spans="1:45" x14ac:dyDescent="0.25">
      <c r="B32" s="26"/>
      <c r="C32" s="5"/>
      <c r="D32" s="32"/>
      <c r="E32" s="39"/>
      <c r="F32" s="40"/>
      <c r="G32" s="33"/>
      <c r="H32" s="5"/>
      <c r="I32" s="18"/>
      <c r="J32" s="5"/>
      <c r="K32" s="5"/>
      <c r="L32" s="19"/>
      <c r="N32" s="18"/>
      <c r="O32" s="5"/>
      <c r="P32" s="5"/>
      <c r="Q32" s="5"/>
      <c r="R32" s="5"/>
      <c r="T32" s="5" t="s">
        <v>6</v>
      </c>
      <c r="U32" s="3">
        <v>335</v>
      </c>
      <c r="V32" s="3">
        <v>334</v>
      </c>
      <c r="W32" s="3">
        <v>333</v>
      </c>
      <c r="X32" s="205"/>
      <c r="Y32" s="201" t="s">
        <v>0</v>
      </c>
      <c r="Z32" s="201"/>
      <c r="AA32" s="48" t="s">
        <v>6</v>
      </c>
      <c r="AB32" s="48"/>
      <c r="AC32" s="48"/>
      <c r="AD32" s="48"/>
      <c r="AE32" s="48"/>
      <c r="AF32" s="48"/>
      <c r="AG32" s="48"/>
      <c r="AH32" s="48"/>
      <c r="AI32" s="176"/>
      <c r="AJ32" s="48"/>
      <c r="AK32" s="158" t="s">
        <v>58</v>
      </c>
      <c r="AL32" s="159"/>
      <c r="AM32" s="48"/>
      <c r="AN32" s="196"/>
      <c r="AO32" s="196"/>
      <c r="AP32" s="5"/>
      <c r="AQ32" s="19"/>
      <c r="AR32" s="26"/>
    </row>
    <row r="33" spans="2:44" ht="17.25" thickBot="1" x14ac:dyDescent="0.3">
      <c r="B33" s="26"/>
      <c r="C33" s="5"/>
      <c r="D33" s="6"/>
      <c r="E33" s="35"/>
      <c r="F33" s="36"/>
      <c r="G33" s="7"/>
      <c r="H33" s="5"/>
      <c r="I33" s="18"/>
      <c r="J33" s="5"/>
      <c r="K33" s="5"/>
      <c r="L33" s="19"/>
      <c r="N33" s="18"/>
      <c r="O33" s="5"/>
      <c r="P33" s="5"/>
      <c r="Q33" s="5"/>
      <c r="R33" s="5"/>
      <c r="T33" s="5" t="s">
        <v>5</v>
      </c>
      <c r="U33" s="3">
        <v>344</v>
      </c>
      <c r="V33" s="3">
        <v>343</v>
      </c>
      <c r="W33" s="3">
        <v>342</v>
      </c>
      <c r="X33" s="205"/>
      <c r="Y33" s="201" t="s">
        <v>0</v>
      </c>
      <c r="Z33" s="201"/>
      <c r="AA33" s="48" t="s">
        <v>5</v>
      </c>
      <c r="AB33" s="48"/>
      <c r="AC33" s="48"/>
      <c r="AD33" s="48"/>
      <c r="AE33" s="48"/>
      <c r="AF33" s="48"/>
      <c r="AG33" s="48"/>
      <c r="AH33" s="48"/>
      <c r="AI33" s="48"/>
      <c r="AJ33" s="48"/>
      <c r="AK33" s="160"/>
      <c r="AL33" s="161"/>
      <c r="AM33" s="48"/>
      <c r="AN33" s="197"/>
      <c r="AO33" s="197"/>
      <c r="AP33" s="5"/>
      <c r="AQ33" s="19"/>
      <c r="AR33" s="26"/>
    </row>
    <row r="34" spans="2:44" x14ac:dyDescent="0.25">
      <c r="B34" s="26"/>
      <c r="C34" s="5"/>
      <c r="D34" s="5"/>
      <c r="E34" s="5"/>
      <c r="F34" s="5"/>
      <c r="G34" s="5"/>
      <c r="H34" s="5"/>
      <c r="I34" s="18"/>
      <c r="J34" s="5"/>
      <c r="K34" s="5"/>
      <c r="L34" s="19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48"/>
      <c r="AJ34" s="48"/>
      <c r="AK34" s="48"/>
      <c r="AL34" s="48"/>
      <c r="AM34" s="48"/>
      <c r="AN34" s="198"/>
      <c r="AO34" s="198"/>
      <c r="AP34" s="5"/>
      <c r="AQ34" s="19"/>
      <c r="AR34" s="26"/>
    </row>
    <row r="35" spans="2:44" ht="17.25" thickBot="1" x14ac:dyDescent="0.3">
      <c r="B35" s="26"/>
      <c r="C35" s="5"/>
      <c r="D35" s="5"/>
      <c r="E35" s="5"/>
      <c r="F35" s="5"/>
      <c r="G35" s="5"/>
      <c r="H35" s="5"/>
      <c r="I35" s="20"/>
      <c r="J35" s="10"/>
      <c r="K35" s="10"/>
      <c r="L35" s="21"/>
      <c r="N35" s="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48"/>
      <c r="AJ35" s="48"/>
      <c r="AK35" s="48"/>
      <c r="AL35" s="48"/>
      <c r="AM35" s="48"/>
      <c r="AN35" s="48" t="s">
        <v>7</v>
      </c>
      <c r="AO35" s="48" t="s">
        <v>6</v>
      </c>
      <c r="AP35" s="5"/>
      <c r="AQ35" s="19"/>
      <c r="AR35" s="26"/>
    </row>
    <row r="36" spans="2:44" ht="27.6" customHeight="1" thickTop="1" thickBot="1" x14ac:dyDescent="0.3">
      <c r="B36" s="43"/>
      <c r="C36" s="28"/>
      <c r="D36" s="28"/>
      <c r="E36" s="28"/>
      <c r="F36" s="28"/>
      <c r="G36" s="28"/>
      <c r="H36" s="28"/>
      <c r="I36" s="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43"/>
    </row>
    <row r="37" spans="2:44" ht="17.25" thickTop="1" x14ac:dyDescent="0.25">
      <c r="I37" t="s">
        <v>62</v>
      </c>
    </row>
  </sheetData>
  <mergeCells count="71">
    <mergeCell ref="G15:H16"/>
    <mergeCell ref="X15:AA15"/>
    <mergeCell ref="AB15:AC15"/>
    <mergeCell ref="AG15:AJ15"/>
    <mergeCell ref="A1:AS1"/>
    <mergeCell ref="A2:A8"/>
    <mergeCell ref="AL3:AP10"/>
    <mergeCell ref="AS3:AS9"/>
    <mergeCell ref="AB9:AB12"/>
    <mergeCell ref="AD9:AF9"/>
    <mergeCell ref="AD10:AF10"/>
    <mergeCell ref="AD11:AF11"/>
    <mergeCell ref="AD12:AF12"/>
    <mergeCell ref="AK15:AL15"/>
    <mergeCell ref="AM15:AO15"/>
    <mergeCell ref="AB16:AD16"/>
    <mergeCell ref="AN17:AO18"/>
    <mergeCell ref="U18:V19"/>
    <mergeCell ref="AC18:AD18"/>
    <mergeCell ref="AE18:AF18"/>
    <mergeCell ref="AK18:AK20"/>
    <mergeCell ref="AL18:AL21"/>
    <mergeCell ref="Y17:Y20"/>
    <mergeCell ref="Z17:Z18"/>
    <mergeCell ref="AC17:AD17"/>
    <mergeCell ref="AE17:AF17"/>
    <mergeCell ref="AG17:AG20"/>
    <mergeCell ref="AI17:AI22"/>
    <mergeCell ref="AN19:AN21"/>
    <mergeCell ref="AO19:AO21"/>
    <mergeCell ref="Z21:Z24"/>
    <mergeCell ref="AA21:AA24"/>
    <mergeCell ref="AG16:AK16"/>
    <mergeCell ref="A20:A25"/>
    <mergeCell ref="AC20:AD20"/>
    <mergeCell ref="AE20:AF20"/>
    <mergeCell ref="P21:P24"/>
    <mergeCell ref="Q21:Q24"/>
    <mergeCell ref="O25:O28"/>
    <mergeCell ref="P25:P28"/>
    <mergeCell ref="Q25:Q28"/>
    <mergeCell ref="R25:R28"/>
    <mergeCell ref="Y25:Y28"/>
    <mergeCell ref="O19:Q19"/>
    <mergeCell ref="Z19:Z20"/>
    <mergeCell ref="AE19:AF19"/>
    <mergeCell ref="R21:R24"/>
    <mergeCell ref="Y21:Y24"/>
    <mergeCell ref="AC22:AF23"/>
    <mergeCell ref="AO22:AO24"/>
    <mergeCell ref="AS22:AS28"/>
    <mergeCell ref="U23:V26"/>
    <mergeCell ref="AI23:AI28"/>
    <mergeCell ref="AK24:AL25"/>
    <mergeCell ref="AN22:AN24"/>
    <mergeCell ref="AN25:AN27"/>
    <mergeCell ref="AO25:AO27"/>
    <mergeCell ref="AD28:AD29"/>
    <mergeCell ref="AN28:AN34"/>
    <mergeCell ref="AO28:AO34"/>
    <mergeCell ref="AJ29:AL29"/>
    <mergeCell ref="AK32:AL33"/>
    <mergeCell ref="Y33:Z33"/>
    <mergeCell ref="Z25:Z28"/>
    <mergeCell ref="AA25:AA28"/>
    <mergeCell ref="AB25:AB28"/>
    <mergeCell ref="X30:X33"/>
    <mergeCell ref="Y30:Z30"/>
    <mergeCell ref="AI30:AI32"/>
    <mergeCell ref="Y31:Z31"/>
    <mergeCell ref="Y32:Z32"/>
  </mergeCells>
  <phoneticPr fontId="1" type="noConversion"/>
  <printOptions horizontalCentered="1" verticalCentered="1"/>
  <pageMargins left="0.23622047244094491" right="0.15748031496062992" top="0.74803149606299213" bottom="0.74803149606299213" header="0.31496062992125984" footer="0.31496062992125984"/>
  <pageSetup paperSize="8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RowHeight="16.5" x14ac:dyDescent="0.25"/>
  <cols>
    <col min="1" max="1" width="10.5" bestFit="1" customWidth="1"/>
    <col min="2" max="2" width="17.75" bestFit="1" customWidth="1"/>
    <col min="3" max="3" width="6" bestFit="1" customWidth="1"/>
    <col min="4" max="7" width="15.375" customWidth="1"/>
    <col min="8" max="8" width="16.375" customWidth="1"/>
    <col min="9" max="9" width="14.875" customWidth="1"/>
    <col min="10" max="10" width="18.5" customWidth="1"/>
    <col min="11" max="11" width="17.75" bestFit="1" customWidth="1"/>
    <col min="12" max="12" width="22.625" style="105" bestFit="1" customWidth="1"/>
  </cols>
  <sheetData>
    <row r="1" spans="1:12" x14ac:dyDescent="0.25">
      <c r="A1" t="s">
        <v>83</v>
      </c>
    </row>
    <row r="2" spans="1:12" x14ac:dyDescent="0.25">
      <c r="A2" t="s">
        <v>84</v>
      </c>
      <c r="B2" t="s">
        <v>85</v>
      </c>
      <c r="C2" t="s">
        <v>103</v>
      </c>
      <c r="D2" t="s">
        <v>104</v>
      </c>
      <c r="F2" t="s">
        <v>129</v>
      </c>
      <c r="G2" t="s">
        <v>145</v>
      </c>
      <c r="H2" t="s">
        <v>86</v>
      </c>
      <c r="I2" t="s">
        <v>87</v>
      </c>
      <c r="J2" t="s">
        <v>88</v>
      </c>
      <c r="K2" t="s">
        <v>158</v>
      </c>
      <c r="L2" s="105" t="s">
        <v>170</v>
      </c>
    </row>
    <row r="3" spans="1:12" x14ac:dyDescent="0.25">
      <c r="A3">
        <v>100</v>
      </c>
      <c r="B3" t="s">
        <v>2</v>
      </c>
      <c r="C3">
        <v>2</v>
      </c>
      <c r="D3" t="s">
        <v>69</v>
      </c>
      <c r="E3" t="s">
        <v>2</v>
      </c>
      <c r="K3" t="str">
        <f>IF(ISBLANK(I3),"",B3)</f>
        <v/>
      </c>
    </row>
    <row r="4" spans="1:12" x14ac:dyDescent="0.25">
      <c r="A4">
        <v>130</v>
      </c>
      <c r="B4" t="s">
        <v>3</v>
      </c>
      <c r="C4">
        <v>1</v>
      </c>
      <c r="D4" t="s">
        <v>69</v>
      </c>
      <c r="K4" t="str">
        <f t="shared" ref="K4:K67" si="0">IF(ISBLANK(I4),"",B4)</f>
        <v/>
      </c>
    </row>
    <row r="5" spans="1:12" x14ac:dyDescent="0.25">
      <c r="A5">
        <v>183</v>
      </c>
      <c r="B5" t="s">
        <v>89</v>
      </c>
      <c r="C5">
        <v>3</v>
      </c>
      <c r="D5" t="s">
        <v>69</v>
      </c>
      <c r="I5">
        <v>44</v>
      </c>
      <c r="K5" t="str">
        <f t="shared" si="0"/>
        <v>3F自然教室</v>
      </c>
    </row>
    <row r="6" spans="1:12" x14ac:dyDescent="0.25">
      <c r="A6">
        <v>184</v>
      </c>
      <c r="B6" t="s">
        <v>90</v>
      </c>
      <c r="C6">
        <v>4</v>
      </c>
      <c r="D6" t="s">
        <v>69</v>
      </c>
      <c r="I6">
        <v>46</v>
      </c>
      <c r="K6" t="str">
        <f t="shared" si="0"/>
        <v>4F自然教室</v>
      </c>
    </row>
    <row r="7" spans="1:12" x14ac:dyDescent="0.25">
      <c r="A7">
        <v>121</v>
      </c>
      <c r="B7" t="s">
        <v>14</v>
      </c>
      <c r="C7">
        <v>2</v>
      </c>
      <c r="D7" t="s">
        <v>69</v>
      </c>
      <c r="K7" t="str">
        <f t="shared" si="0"/>
        <v/>
      </c>
    </row>
    <row r="8" spans="1:12" x14ac:dyDescent="0.25">
      <c r="A8">
        <v>122</v>
      </c>
      <c r="B8" t="s">
        <v>17</v>
      </c>
      <c r="C8">
        <v>4</v>
      </c>
      <c r="D8" t="s">
        <v>69</v>
      </c>
      <c r="I8">
        <v>11</v>
      </c>
      <c r="K8" t="str">
        <f t="shared" si="0"/>
        <v>音樂教室</v>
      </c>
    </row>
    <row r="9" spans="1:12" x14ac:dyDescent="0.25">
      <c r="A9">
        <v>311</v>
      </c>
      <c r="B9" t="s">
        <v>153</v>
      </c>
      <c r="C9" t="s">
        <v>25</v>
      </c>
      <c r="D9" t="s">
        <v>70</v>
      </c>
      <c r="I9">
        <v>1</v>
      </c>
      <c r="K9" t="str">
        <f t="shared" si="0"/>
        <v>水墨教室</v>
      </c>
      <c r="L9" s="105">
        <v>13</v>
      </c>
    </row>
    <row r="10" spans="1:12" x14ac:dyDescent="0.25">
      <c r="A10">
        <v>116</v>
      </c>
      <c r="B10" t="s">
        <v>91</v>
      </c>
      <c r="C10">
        <v>1</v>
      </c>
      <c r="D10" t="s">
        <v>70</v>
      </c>
      <c r="I10">
        <v>7</v>
      </c>
      <c r="K10" t="str">
        <f t="shared" si="0"/>
        <v>健康中心</v>
      </c>
    </row>
    <row r="11" spans="1:12" x14ac:dyDescent="0.25">
      <c r="A11">
        <v>101</v>
      </c>
      <c r="B11" t="s">
        <v>92</v>
      </c>
      <c r="C11">
        <v>1</v>
      </c>
      <c r="D11" t="s">
        <v>69</v>
      </c>
      <c r="E11" t="s">
        <v>52</v>
      </c>
      <c r="K11" t="str">
        <f t="shared" si="0"/>
        <v/>
      </c>
    </row>
    <row r="12" spans="1:12" x14ac:dyDescent="0.25">
      <c r="A12">
        <v>102</v>
      </c>
      <c r="B12" t="s">
        <v>93</v>
      </c>
      <c r="C12">
        <v>1</v>
      </c>
      <c r="D12" t="s">
        <v>69</v>
      </c>
      <c r="E12" t="s">
        <v>52</v>
      </c>
      <c r="K12" t="str">
        <f t="shared" si="0"/>
        <v/>
      </c>
    </row>
    <row r="13" spans="1:12" x14ac:dyDescent="0.25">
      <c r="A13">
        <v>103</v>
      </c>
      <c r="B13" t="s">
        <v>94</v>
      </c>
      <c r="C13">
        <v>1</v>
      </c>
      <c r="D13" t="s">
        <v>69</v>
      </c>
      <c r="E13" t="s">
        <v>52</v>
      </c>
      <c r="K13" t="str">
        <f t="shared" si="0"/>
        <v/>
      </c>
    </row>
    <row r="14" spans="1:12" x14ac:dyDescent="0.25">
      <c r="A14">
        <v>118</v>
      </c>
      <c r="B14" t="s">
        <v>95</v>
      </c>
      <c r="C14">
        <v>1</v>
      </c>
      <c r="D14" t="s">
        <v>69</v>
      </c>
      <c r="E14" t="s">
        <v>52</v>
      </c>
      <c r="K14" t="str">
        <f t="shared" si="0"/>
        <v/>
      </c>
    </row>
    <row r="15" spans="1:12" x14ac:dyDescent="0.25">
      <c r="A15">
        <v>300</v>
      </c>
      <c r="B15" t="s">
        <v>96</v>
      </c>
      <c r="C15">
        <v>2</v>
      </c>
      <c r="D15" t="s">
        <v>69</v>
      </c>
      <c r="E15" t="s">
        <v>2</v>
      </c>
      <c r="K15" t="str">
        <f t="shared" si="0"/>
        <v/>
      </c>
    </row>
    <row r="16" spans="1:12" x14ac:dyDescent="0.25">
      <c r="A16">
        <v>106</v>
      </c>
      <c r="B16" t="s">
        <v>97</v>
      </c>
      <c r="C16">
        <v>1</v>
      </c>
      <c r="D16" t="s">
        <v>69</v>
      </c>
      <c r="E16" t="s">
        <v>52</v>
      </c>
      <c r="K16" t="str">
        <f t="shared" si="0"/>
        <v/>
      </c>
    </row>
    <row r="17" spans="1:12" x14ac:dyDescent="0.25">
      <c r="A17">
        <v>111</v>
      </c>
      <c r="B17" t="s">
        <v>98</v>
      </c>
      <c r="C17">
        <v>1</v>
      </c>
      <c r="D17" t="s">
        <v>69</v>
      </c>
      <c r="E17" t="s">
        <v>52</v>
      </c>
      <c r="K17" t="str">
        <f t="shared" si="0"/>
        <v/>
      </c>
    </row>
    <row r="18" spans="1:12" x14ac:dyDescent="0.25">
      <c r="A18">
        <v>112</v>
      </c>
      <c r="B18" t="s">
        <v>166</v>
      </c>
      <c r="C18">
        <v>1</v>
      </c>
      <c r="D18" t="s">
        <v>69</v>
      </c>
      <c r="E18" t="s">
        <v>52</v>
      </c>
      <c r="K18" t="str">
        <f t="shared" si="0"/>
        <v/>
      </c>
    </row>
    <row r="19" spans="1:12" x14ac:dyDescent="0.25">
      <c r="A19">
        <v>113</v>
      </c>
      <c r="B19" t="s">
        <v>167</v>
      </c>
      <c r="C19">
        <v>1</v>
      </c>
      <c r="D19" t="s">
        <v>69</v>
      </c>
      <c r="E19" t="s">
        <v>52</v>
      </c>
      <c r="K19" t="str">
        <f t="shared" si="0"/>
        <v/>
      </c>
    </row>
    <row r="20" spans="1:12" x14ac:dyDescent="0.25">
      <c r="A20">
        <v>114</v>
      </c>
      <c r="B20" t="s">
        <v>99</v>
      </c>
      <c r="C20">
        <v>1</v>
      </c>
      <c r="D20" t="s">
        <v>69</v>
      </c>
      <c r="E20" t="s">
        <v>52</v>
      </c>
      <c r="K20" t="str">
        <f t="shared" si="0"/>
        <v/>
      </c>
    </row>
    <row r="21" spans="1:12" x14ac:dyDescent="0.25">
      <c r="A21">
        <v>115</v>
      </c>
      <c r="B21" t="s">
        <v>100</v>
      </c>
      <c r="C21">
        <v>1</v>
      </c>
      <c r="D21" t="s">
        <v>69</v>
      </c>
      <c r="E21" t="s">
        <v>52</v>
      </c>
      <c r="K21" t="str">
        <f>IF(ISBLANK(I21),"",B21)</f>
        <v/>
      </c>
    </row>
    <row r="22" spans="1:12" x14ac:dyDescent="0.25">
      <c r="A22">
        <v>117</v>
      </c>
      <c r="B22" t="s">
        <v>102</v>
      </c>
      <c r="C22">
        <v>1</v>
      </c>
      <c r="D22" t="s">
        <v>69</v>
      </c>
      <c r="E22" t="s">
        <v>52</v>
      </c>
      <c r="K22" t="str">
        <f t="shared" si="0"/>
        <v/>
      </c>
    </row>
    <row r="23" spans="1:12" x14ac:dyDescent="0.25">
      <c r="A23">
        <v>181</v>
      </c>
      <c r="B23" t="s">
        <v>101</v>
      </c>
      <c r="C23">
        <v>2</v>
      </c>
      <c r="D23" t="s">
        <v>69</v>
      </c>
      <c r="E23" t="s">
        <v>2</v>
      </c>
      <c r="K23" t="str">
        <f t="shared" si="0"/>
        <v/>
      </c>
    </row>
    <row r="24" spans="1:12" x14ac:dyDescent="0.25">
      <c r="A24">
        <v>312</v>
      </c>
      <c r="B24" t="s">
        <v>82</v>
      </c>
      <c r="C24" t="s">
        <v>25</v>
      </c>
      <c r="D24" t="s">
        <v>70</v>
      </c>
      <c r="I24">
        <v>3</v>
      </c>
      <c r="K24" t="str">
        <f t="shared" si="0"/>
        <v>雕塑教室</v>
      </c>
      <c r="L24" s="105" t="s">
        <v>174</v>
      </c>
    </row>
    <row r="25" spans="1:12" x14ac:dyDescent="0.25">
      <c r="A25">
        <v>327</v>
      </c>
      <c r="B25" t="s">
        <v>41</v>
      </c>
      <c r="C25">
        <v>1</v>
      </c>
      <c r="D25" t="s">
        <v>70</v>
      </c>
      <c r="I25">
        <v>10</v>
      </c>
      <c r="K25" t="str">
        <f t="shared" si="0"/>
        <v>設計教室</v>
      </c>
    </row>
    <row r="26" spans="1:12" x14ac:dyDescent="0.25">
      <c r="A26">
        <v>323</v>
      </c>
      <c r="B26" t="s">
        <v>30</v>
      </c>
      <c r="C26">
        <v>1</v>
      </c>
      <c r="D26" t="s">
        <v>70</v>
      </c>
      <c r="I26">
        <v>8</v>
      </c>
      <c r="K26" t="str">
        <f t="shared" si="0"/>
        <v>版畫教室</v>
      </c>
    </row>
    <row r="27" spans="1:12" x14ac:dyDescent="0.25">
      <c r="A27">
        <v>326</v>
      </c>
      <c r="B27" t="s">
        <v>43</v>
      </c>
      <c r="C27">
        <v>1</v>
      </c>
      <c r="D27" t="s">
        <v>70</v>
      </c>
      <c r="I27">
        <v>9</v>
      </c>
      <c r="K27" t="str">
        <f t="shared" si="0"/>
        <v>英語教室</v>
      </c>
    </row>
    <row r="28" spans="1:12" x14ac:dyDescent="0.25">
      <c r="A28">
        <v>313</v>
      </c>
      <c r="B28" t="s">
        <v>27</v>
      </c>
      <c r="C28" t="s">
        <v>25</v>
      </c>
      <c r="D28" t="s">
        <v>70</v>
      </c>
      <c r="F28" t="s">
        <v>154</v>
      </c>
      <c r="G28" t="s">
        <v>196</v>
      </c>
      <c r="K28" t="str">
        <f t="shared" si="0"/>
        <v/>
      </c>
      <c r="L28" s="105">
        <v>16</v>
      </c>
    </row>
    <row r="29" spans="1:12" x14ac:dyDescent="0.25">
      <c r="A29">
        <v>315</v>
      </c>
      <c r="B29" t="s">
        <v>29</v>
      </c>
      <c r="C29" t="s">
        <v>25</v>
      </c>
      <c r="D29" t="s">
        <v>70</v>
      </c>
      <c r="F29" t="s">
        <v>197</v>
      </c>
      <c r="G29" t="s">
        <v>155</v>
      </c>
      <c r="I29">
        <v>4</v>
      </c>
      <c r="K29" t="str">
        <f t="shared" si="0"/>
        <v>若魚班</v>
      </c>
    </row>
    <row r="30" spans="1:12" x14ac:dyDescent="0.25">
      <c r="A30">
        <v>321</v>
      </c>
      <c r="B30" t="s">
        <v>105</v>
      </c>
      <c r="C30">
        <v>1</v>
      </c>
      <c r="D30" t="s">
        <v>70</v>
      </c>
      <c r="F30" t="s">
        <v>134</v>
      </c>
      <c r="H30">
        <v>201</v>
      </c>
      <c r="I30">
        <v>12</v>
      </c>
      <c r="K30">
        <f>IF(ISBLANK(I30),"",H30)</f>
        <v>201</v>
      </c>
      <c r="L30" s="105">
        <v>11</v>
      </c>
    </row>
    <row r="31" spans="1:12" x14ac:dyDescent="0.25">
      <c r="A31">
        <v>322</v>
      </c>
      <c r="B31" t="s">
        <v>32</v>
      </c>
      <c r="C31">
        <v>1</v>
      </c>
      <c r="D31" t="s">
        <v>70</v>
      </c>
      <c r="F31" t="s">
        <v>135</v>
      </c>
      <c r="H31">
        <v>202</v>
      </c>
      <c r="I31">
        <v>13</v>
      </c>
      <c r="K31">
        <f t="shared" ref="K31:K45" si="1">IF(ISBLANK(I31),"",H31)</f>
        <v>202</v>
      </c>
      <c r="L31" s="105">
        <v>7</v>
      </c>
    </row>
    <row r="32" spans="1:12" x14ac:dyDescent="0.25">
      <c r="A32">
        <v>324</v>
      </c>
      <c r="B32" t="s">
        <v>31</v>
      </c>
      <c r="C32">
        <v>1</v>
      </c>
      <c r="D32" t="s">
        <v>70</v>
      </c>
      <c r="F32" t="s">
        <v>198</v>
      </c>
      <c r="H32">
        <v>203</v>
      </c>
      <c r="I32">
        <v>14</v>
      </c>
      <c r="K32">
        <f t="shared" si="1"/>
        <v>203</v>
      </c>
      <c r="L32" s="105">
        <v>5</v>
      </c>
    </row>
    <row r="33" spans="1:12" x14ac:dyDescent="0.25">
      <c r="A33">
        <v>325</v>
      </c>
      <c r="B33" t="s">
        <v>32</v>
      </c>
      <c r="C33">
        <v>1</v>
      </c>
      <c r="D33" t="s">
        <v>70</v>
      </c>
      <c r="F33" t="s">
        <v>136</v>
      </c>
      <c r="H33">
        <v>204</v>
      </c>
      <c r="I33">
        <v>15</v>
      </c>
      <c r="K33">
        <f t="shared" si="1"/>
        <v>204</v>
      </c>
      <c r="L33" s="105">
        <v>12</v>
      </c>
    </row>
    <row r="34" spans="1:12" x14ac:dyDescent="0.25">
      <c r="A34">
        <v>337</v>
      </c>
      <c r="B34" t="s">
        <v>42</v>
      </c>
      <c r="C34">
        <v>2</v>
      </c>
      <c r="D34" t="s">
        <v>70</v>
      </c>
      <c r="F34" t="s">
        <v>137</v>
      </c>
      <c r="H34">
        <v>307</v>
      </c>
      <c r="I34">
        <v>22</v>
      </c>
      <c r="K34">
        <f t="shared" si="1"/>
        <v>307</v>
      </c>
      <c r="L34" s="105">
        <v>20</v>
      </c>
    </row>
    <row r="35" spans="1:12" x14ac:dyDescent="0.25">
      <c r="A35">
        <v>336</v>
      </c>
      <c r="B35" t="s">
        <v>44</v>
      </c>
      <c r="C35">
        <v>2</v>
      </c>
      <c r="D35" t="s">
        <v>70</v>
      </c>
      <c r="F35" t="s">
        <v>199</v>
      </c>
      <c r="H35">
        <v>306</v>
      </c>
      <c r="I35">
        <v>21</v>
      </c>
      <c r="K35">
        <f t="shared" si="1"/>
        <v>306</v>
      </c>
      <c r="L35" s="106" t="s">
        <v>171</v>
      </c>
    </row>
    <row r="36" spans="1:12" x14ac:dyDescent="0.25">
      <c r="A36">
        <v>332</v>
      </c>
      <c r="B36" t="s">
        <v>23</v>
      </c>
      <c r="C36">
        <v>2</v>
      </c>
      <c r="D36" t="s">
        <v>70</v>
      </c>
      <c r="F36" t="s">
        <v>139</v>
      </c>
      <c r="H36">
        <v>302</v>
      </c>
      <c r="I36">
        <v>17</v>
      </c>
      <c r="K36">
        <f t="shared" si="1"/>
        <v>302</v>
      </c>
      <c r="L36" s="105">
        <v>19</v>
      </c>
    </row>
    <row r="37" spans="1:12" x14ac:dyDescent="0.25">
      <c r="A37">
        <v>334</v>
      </c>
      <c r="B37" t="s">
        <v>34</v>
      </c>
      <c r="C37">
        <v>2</v>
      </c>
      <c r="D37" t="s">
        <v>70</v>
      </c>
      <c r="F37" t="s">
        <v>200</v>
      </c>
      <c r="H37">
        <v>304</v>
      </c>
      <c r="I37">
        <v>19</v>
      </c>
      <c r="K37">
        <f t="shared" si="1"/>
        <v>304</v>
      </c>
      <c r="L37" s="106" t="s">
        <v>172</v>
      </c>
    </row>
    <row r="38" spans="1:12" x14ac:dyDescent="0.25">
      <c r="A38">
        <v>335</v>
      </c>
      <c r="B38" t="s">
        <v>33</v>
      </c>
      <c r="C38">
        <v>2</v>
      </c>
      <c r="D38" t="s">
        <v>70</v>
      </c>
      <c r="F38" t="s">
        <v>201</v>
      </c>
      <c r="H38">
        <v>305</v>
      </c>
      <c r="I38">
        <v>20</v>
      </c>
      <c r="K38">
        <f t="shared" si="1"/>
        <v>305</v>
      </c>
      <c r="L38" s="105">
        <v>8</v>
      </c>
    </row>
    <row r="39" spans="1:12" x14ac:dyDescent="0.25">
      <c r="A39">
        <v>333</v>
      </c>
      <c r="B39" t="s">
        <v>35</v>
      </c>
      <c r="C39">
        <v>2</v>
      </c>
      <c r="D39" t="s">
        <v>70</v>
      </c>
      <c r="F39" t="s">
        <v>144</v>
      </c>
      <c r="H39">
        <v>303</v>
      </c>
      <c r="I39">
        <v>18</v>
      </c>
      <c r="K39">
        <f t="shared" si="1"/>
        <v>303</v>
      </c>
      <c r="L39" s="106">
        <v>22</v>
      </c>
    </row>
    <row r="40" spans="1:12" x14ac:dyDescent="0.25">
      <c r="A40">
        <v>345</v>
      </c>
      <c r="B40" t="s">
        <v>202</v>
      </c>
      <c r="C40">
        <v>3</v>
      </c>
      <c r="D40" t="s">
        <v>70</v>
      </c>
      <c r="F40" t="s">
        <v>138</v>
      </c>
      <c r="H40">
        <v>405</v>
      </c>
      <c r="I40">
        <v>27</v>
      </c>
      <c r="K40">
        <f t="shared" si="1"/>
        <v>405</v>
      </c>
      <c r="L40" s="105">
        <v>6</v>
      </c>
    </row>
    <row r="41" spans="1:12" x14ac:dyDescent="0.25">
      <c r="A41">
        <v>341</v>
      </c>
      <c r="B41" t="s">
        <v>24</v>
      </c>
      <c r="C41">
        <v>3</v>
      </c>
      <c r="D41" t="s">
        <v>70</v>
      </c>
      <c r="F41" t="s">
        <v>140</v>
      </c>
      <c r="H41">
        <v>401</v>
      </c>
      <c r="I41">
        <v>23</v>
      </c>
      <c r="K41">
        <f t="shared" si="1"/>
        <v>401</v>
      </c>
      <c r="L41" s="105">
        <v>17</v>
      </c>
    </row>
    <row r="42" spans="1:12" x14ac:dyDescent="0.25">
      <c r="A42">
        <v>331</v>
      </c>
      <c r="B42" t="s">
        <v>22</v>
      </c>
      <c r="C42">
        <v>2</v>
      </c>
      <c r="D42" t="s">
        <v>70</v>
      </c>
      <c r="F42" t="s">
        <v>141</v>
      </c>
      <c r="H42">
        <v>301</v>
      </c>
      <c r="I42">
        <v>16</v>
      </c>
      <c r="K42">
        <f t="shared" si="1"/>
        <v>301</v>
      </c>
      <c r="L42" s="104" t="s">
        <v>173</v>
      </c>
    </row>
    <row r="43" spans="1:12" x14ac:dyDescent="0.25">
      <c r="A43">
        <v>343</v>
      </c>
      <c r="B43" t="s">
        <v>37</v>
      </c>
      <c r="C43">
        <v>3</v>
      </c>
      <c r="D43" t="s">
        <v>70</v>
      </c>
      <c r="F43" t="s">
        <v>142</v>
      </c>
      <c r="H43">
        <v>403</v>
      </c>
      <c r="I43">
        <v>25</v>
      </c>
      <c r="K43">
        <f t="shared" si="1"/>
        <v>403</v>
      </c>
      <c r="L43" s="105">
        <v>3</v>
      </c>
    </row>
    <row r="44" spans="1:12" x14ac:dyDescent="0.25">
      <c r="A44">
        <v>344</v>
      </c>
      <c r="B44" t="s">
        <v>38</v>
      </c>
      <c r="C44">
        <v>3</v>
      </c>
      <c r="D44" t="s">
        <v>70</v>
      </c>
      <c r="F44" t="s">
        <v>143</v>
      </c>
      <c r="H44">
        <v>404</v>
      </c>
      <c r="I44">
        <v>26</v>
      </c>
      <c r="K44">
        <f t="shared" si="1"/>
        <v>404</v>
      </c>
      <c r="L44" s="105">
        <v>2</v>
      </c>
    </row>
    <row r="45" spans="1:12" x14ac:dyDescent="0.25">
      <c r="A45">
        <v>342</v>
      </c>
      <c r="B45" t="s">
        <v>36</v>
      </c>
      <c r="C45">
        <v>3</v>
      </c>
      <c r="D45" t="s">
        <v>70</v>
      </c>
      <c r="F45" t="s">
        <v>203</v>
      </c>
      <c r="H45">
        <v>402</v>
      </c>
      <c r="I45">
        <v>24</v>
      </c>
      <c r="K45">
        <f t="shared" si="1"/>
        <v>402</v>
      </c>
      <c r="L45" s="105">
        <v>21</v>
      </c>
    </row>
    <row r="46" spans="1:12" x14ac:dyDescent="0.25">
      <c r="A46">
        <v>200</v>
      </c>
      <c r="B46" t="s">
        <v>106</v>
      </c>
      <c r="C46">
        <v>1</v>
      </c>
      <c r="D46" t="s">
        <v>67</v>
      </c>
      <c r="F46" t="s">
        <v>204</v>
      </c>
      <c r="I46">
        <v>33</v>
      </c>
      <c r="K46" t="str">
        <f t="shared" si="0"/>
        <v>幼兒園辦公室</v>
      </c>
    </row>
    <row r="47" spans="1:12" x14ac:dyDescent="0.25">
      <c r="A47">
        <v>201</v>
      </c>
      <c r="B47" t="s">
        <v>46</v>
      </c>
      <c r="C47">
        <v>1</v>
      </c>
      <c r="D47" t="s">
        <v>67</v>
      </c>
      <c r="F47" t="s">
        <v>205</v>
      </c>
      <c r="G47" t="s">
        <v>146</v>
      </c>
      <c r="I47">
        <v>34</v>
      </c>
      <c r="K47" t="str">
        <f t="shared" si="0"/>
        <v>幼一班</v>
      </c>
    </row>
    <row r="48" spans="1:12" x14ac:dyDescent="0.25">
      <c r="A48">
        <v>202</v>
      </c>
      <c r="B48" t="s">
        <v>54</v>
      </c>
      <c r="C48">
        <v>2</v>
      </c>
      <c r="D48" t="s">
        <v>67</v>
      </c>
      <c r="F48" t="s">
        <v>165</v>
      </c>
      <c r="G48" t="s">
        <v>148</v>
      </c>
      <c r="I48">
        <v>35</v>
      </c>
      <c r="K48" t="str">
        <f t="shared" si="0"/>
        <v>幼二班</v>
      </c>
    </row>
    <row r="49" spans="1:12" x14ac:dyDescent="0.25">
      <c r="A49">
        <v>203</v>
      </c>
      <c r="B49" t="s">
        <v>47</v>
      </c>
      <c r="C49">
        <v>1</v>
      </c>
      <c r="D49" t="s">
        <v>67</v>
      </c>
      <c r="F49" t="s">
        <v>147</v>
      </c>
      <c r="G49" t="s">
        <v>206</v>
      </c>
      <c r="I49">
        <v>36</v>
      </c>
      <c r="K49" t="str">
        <f t="shared" si="0"/>
        <v>幼三班</v>
      </c>
    </row>
    <row r="50" spans="1:12" x14ac:dyDescent="0.25">
      <c r="A50">
        <v>204</v>
      </c>
      <c r="B50" t="s">
        <v>48</v>
      </c>
      <c r="C50">
        <v>1</v>
      </c>
      <c r="D50" t="s">
        <v>67</v>
      </c>
      <c r="F50" t="s">
        <v>150</v>
      </c>
      <c r="G50" t="s">
        <v>149</v>
      </c>
      <c r="I50">
        <v>37</v>
      </c>
      <c r="K50" t="str">
        <f t="shared" si="0"/>
        <v>幼四班</v>
      </c>
    </row>
    <row r="51" spans="1:12" x14ac:dyDescent="0.25">
      <c r="A51">
        <v>205</v>
      </c>
      <c r="B51" t="s">
        <v>209</v>
      </c>
      <c r="C51">
        <v>1</v>
      </c>
      <c r="D51" t="s">
        <v>67</v>
      </c>
      <c r="F51" t="s">
        <v>207</v>
      </c>
      <c r="G51" t="s">
        <v>208</v>
      </c>
      <c r="I51">
        <v>38</v>
      </c>
      <c r="K51" t="str">
        <f t="shared" si="0"/>
        <v>巡輔教室</v>
      </c>
    </row>
    <row r="52" spans="1:12" x14ac:dyDescent="0.25">
      <c r="A52">
        <v>206</v>
      </c>
      <c r="B52" t="s">
        <v>151</v>
      </c>
      <c r="C52">
        <v>2</v>
      </c>
      <c r="D52" t="s">
        <v>67</v>
      </c>
      <c r="I52">
        <v>39</v>
      </c>
      <c r="J52" t="s">
        <v>112</v>
      </c>
      <c r="K52" t="str">
        <f t="shared" si="0"/>
        <v>幼兒園休息室一</v>
      </c>
    </row>
    <row r="53" spans="1:12" x14ac:dyDescent="0.25">
      <c r="A53">
        <v>207</v>
      </c>
      <c r="B53" t="s">
        <v>152</v>
      </c>
      <c r="C53">
        <v>2</v>
      </c>
      <c r="D53" t="s">
        <v>67</v>
      </c>
      <c r="I53">
        <v>40</v>
      </c>
      <c r="J53" t="s">
        <v>113</v>
      </c>
      <c r="K53" t="str">
        <f t="shared" si="0"/>
        <v>幼兒園休息室二</v>
      </c>
    </row>
    <row r="54" spans="1:12" x14ac:dyDescent="0.25">
      <c r="B54" t="s">
        <v>107</v>
      </c>
      <c r="C54" t="s">
        <v>25</v>
      </c>
      <c r="D54" t="s">
        <v>70</v>
      </c>
      <c r="I54">
        <v>2</v>
      </c>
      <c r="K54" t="str">
        <f t="shared" si="0"/>
        <v>素描教室</v>
      </c>
    </row>
    <row r="55" spans="1:12" x14ac:dyDescent="0.25">
      <c r="B55" t="s">
        <v>108</v>
      </c>
      <c r="I55">
        <v>5</v>
      </c>
      <c r="K55" t="str">
        <f t="shared" si="0"/>
        <v>寢室</v>
      </c>
      <c r="L55" s="105">
        <v>15</v>
      </c>
    </row>
    <row r="56" spans="1:12" x14ac:dyDescent="0.25">
      <c r="B56" t="s">
        <v>39</v>
      </c>
      <c r="C56" t="s">
        <v>25</v>
      </c>
      <c r="D56" t="s">
        <v>70</v>
      </c>
      <c r="I56">
        <v>6</v>
      </c>
      <c r="K56" t="str">
        <f t="shared" si="0"/>
        <v>餐廳</v>
      </c>
      <c r="L56" s="105">
        <v>9</v>
      </c>
    </row>
    <row r="57" spans="1:12" x14ac:dyDescent="0.25">
      <c r="B57" t="s">
        <v>109</v>
      </c>
      <c r="C57">
        <v>1</v>
      </c>
      <c r="I57">
        <v>28</v>
      </c>
      <c r="K57" t="str">
        <f t="shared" si="0"/>
        <v>校長室旁鋁門</v>
      </c>
    </row>
    <row r="58" spans="1:12" x14ac:dyDescent="0.25">
      <c r="B58" t="s">
        <v>110</v>
      </c>
      <c r="I58">
        <v>29</v>
      </c>
      <c r="K58" t="str">
        <f t="shared" si="0"/>
        <v>典藏室</v>
      </c>
    </row>
    <row r="59" spans="1:12" x14ac:dyDescent="0.25">
      <c r="B59" t="s">
        <v>28</v>
      </c>
      <c r="C59" t="s">
        <v>25</v>
      </c>
      <c r="I59">
        <v>30</v>
      </c>
      <c r="K59" t="str">
        <f t="shared" si="0"/>
        <v>美辦</v>
      </c>
    </row>
    <row r="60" spans="1:12" x14ac:dyDescent="0.25">
      <c r="B60" t="s">
        <v>111</v>
      </c>
      <c r="D60" t="s">
        <v>67</v>
      </c>
      <c r="I60">
        <v>31</v>
      </c>
      <c r="K60" t="str">
        <f t="shared" si="0"/>
        <v>幼3連3</v>
      </c>
    </row>
    <row r="61" spans="1:12" x14ac:dyDescent="0.25">
      <c r="B61" t="s">
        <v>50</v>
      </c>
      <c r="C61">
        <v>1</v>
      </c>
      <c r="D61" t="s">
        <v>67</v>
      </c>
      <c r="I61">
        <v>32</v>
      </c>
      <c r="K61" t="str">
        <f t="shared" si="0"/>
        <v>廚房</v>
      </c>
    </row>
    <row r="62" spans="1:12" x14ac:dyDescent="0.25">
      <c r="B62" t="s">
        <v>114</v>
      </c>
      <c r="C62">
        <v>3</v>
      </c>
      <c r="D62" t="s">
        <v>69</v>
      </c>
      <c r="I62">
        <v>41</v>
      </c>
      <c r="K62" t="str">
        <f t="shared" si="0"/>
        <v>3F機房女廁</v>
      </c>
    </row>
    <row r="63" spans="1:12" x14ac:dyDescent="0.25">
      <c r="B63" t="s">
        <v>114</v>
      </c>
      <c r="C63">
        <v>3</v>
      </c>
      <c r="D63" t="s">
        <v>69</v>
      </c>
      <c r="I63">
        <v>42</v>
      </c>
      <c r="K63" t="str">
        <f t="shared" si="0"/>
        <v>3F機房女廁</v>
      </c>
    </row>
    <row r="64" spans="1:12" x14ac:dyDescent="0.25">
      <c r="B64" t="s">
        <v>115</v>
      </c>
      <c r="C64">
        <v>3</v>
      </c>
      <c r="D64" t="s">
        <v>69</v>
      </c>
      <c r="I64">
        <v>43</v>
      </c>
      <c r="K64" t="str">
        <f t="shared" si="0"/>
        <v>3F教師休息室</v>
      </c>
    </row>
    <row r="65" spans="2:11" x14ac:dyDescent="0.25">
      <c r="B65" t="s">
        <v>116</v>
      </c>
      <c r="I65">
        <v>45</v>
      </c>
      <c r="K65" t="str">
        <f t="shared" si="0"/>
        <v>3F自教室旁男廁</v>
      </c>
    </row>
    <row r="66" spans="2:11" x14ac:dyDescent="0.25">
      <c r="B66" t="s">
        <v>117</v>
      </c>
      <c r="I66">
        <v>47</v>
      </c>
      <c r="K66" t="str">
        <f t="shared" si="0"/>
        <v>電梯機房</v>
      </c>
    </row>
    <row r="67" spans="2:11" x14ac:dyDescent="0.25">
      <c r="B67" t="s">
        <v>118</v>
      </c>
      <c r="I67">
        <v>48</v>
      </c>
      <c r="K67" t="str">
        <f t="shared" si="0"/>
        <v>頂樓儲藏室</v>
      </c>
    </row>
    <row r="68" spans="2:11" x14ac:dyDescent="0.25">
      <c r="B68" t="s">
        <v>119</v>
      </c>
      <c r="I68">
        <v>49</v>
      </c>
      <c r="K68" t="str">
        <f t="shared" ref="K68:K128" si="2">IF(ISBLANK(I68),"",B68)</f>
        <v>校長室旁廁所</v>
      </c>
    </row>
    <row r="69" spans="2:11" x14ac:dyDescent="0.25">
      <c r="B69" t="s">
        <v>120</v>
      </c>
      <c r="I69">
        <v>50</v>
      </c>
      <c r="K69" t="str">
        <f t="shared" si="2"/>
        <v>圖書館旁女廁</v>
      </c>
    </row>
    <row r="70" spans="2:11" x14ac:dyDescent="0.25">
      <c r="B70" t="s">
        <v>121</v>
      </c>
      <c r="I70">
        <v>51</v>
      </c>
      <c r="K70" t="str">
        <f t="shared" si="2"/>
        <v>幼兒園2F女廁</v>
      </c>
    </row>
    <row r="71" spans="2:11" x14ac:dyDescent="0.25">
      <c r="B71" t="s">
        <v>122</v>
      </c>
      <c r="I71">
        <v>52</v>
      </c>
      <c r="K71" t="str">
        <f t="shared" si="2"/>
        <v>旋轉樓梯</v>
      </c>
    </row>
    <row r="72" spans="2:11" x14ac:dyDescent="0.25">
      <c r="B72" t="s">
        <v>123</v>
      </c>
      <c r="I72">
        <v>53</v>
      </c>
      <c r="K72" t="str">
        <f t="shared" si="2"/>
        <v>大門鎖</v>
      </c>
    </row>
    <row r="73" spans="2:11" x14ac:dyDescent="0.25">
      <c r="B73" t="s">
        <v>124</v>
      </c>
      <c r="I73">
        <v>54</v>
      </c>
      <c r="K73" t="str">
        <f t="shared" si="2"/>
        <v>4F美術館</v>
      </c>
    </row>
    <row r="74" spans="2:11" x14ac:dyDescent="0.25">
      <c r="B74" t="s">
        <v>73</v>
      </c>
      <c r="I74">
        <v>55</v>
      </c>
      <c r="K74" t="str">
        <f t="shared" si="2"/>
        <v>垃圾子車</v>
      </c>
    </row>
    <row r="75" spans="2:11" x14ac:dyDescent="0.25">
      <c r="B75" t="s">
        <v>125</v>
      </c>
      <c r="I75">
        <v>56</v>
      </c>
      <c r="K75" t="str">
        <f t="shared" si="2"/>
        <v>親水電表</v>
      </c>
    </row>
    <row r="76" spans="2:11" x14ac:dyDescent="0.25">
      <c r="K76" t="str">
        <f t="shared" si="2"/>
        <v/>
      </c>
    </row>
    <row r="77" spans="2:11" x14ac:dyDescent="0.25">
      <c r="K77" t="str">
        <f t="shared" si="2"/>
        <v/>
      </c>
    </row>
    <row r="78" spans="2:11" x14ac:dyDescent="0.25">
      <c r="K78" t="str">
        <f t="shared" si="2"/>
        <v/>
      </c>
    </row>
    <row r="79" spans="2:11" x14ac:dyDescent="0.25">
      <c r="K79" t="str">
        <f t="shared" si="2"/>
        <v/>
      </c>
    </row>
    <row r="80" spans="2:11" x14ac:dyDescent="0.25">
      <c r="K80" t="str">
        <f t="shared" si="2"/>
        <v/>
      </c>
    </row>
    <row r="81" spans="11:11" x14ac:dyDescent="0.25">
      <c r="K81" t="str">
        <f t="shared" si="2"/>
        <v/>
      </c>
    </row>
    <row r="82" spans="11:11" x14ac:dyDescent="0.25">
      <c r="K82" t="str">
        <f t="shared" si="2"/>
        <v/>
      </c>
    </row>
    <row r="83" spans="11:11" x14ac:dyDescent="0.25">
      <c r="K83" t="str">
        <f t="shared" si="2"/>
        <v/>
      </c>
    </row>
    <row r="84" spans="11:11" x14ac:dyDescent="0.25">
      <c r="K84" t="str">
        <f t="shared" si="2"/>
        <v/>
      </c>
    </row>
    <row r="85" spans="11:11" x14ac:dyDescent="0.25">
      <c r="K85" t="str">
        <f t="shared" si="2"/>
        <v/>
      </c>
    </row>
    <row r="86" spans="11:11" x14ac:dyDescent="0.25">
      <c r="K86" t="str">
        <f t="shared" si="2"/>
        <v/>
      </c>
    </row>
    <row r="87" spans="11:11" x14ac:dyDescent="0.25">
      <c r="K87" t="str">
        <f t="shared" si="2"/>
        <v/>
      </c>
    </row>
    <row r="88" spans="11:11" x14ac:dyDescent="0.25">
      <c r="K88" t="str">
        <f t="shared" si="2"/>
        <v/>
      </c>
    </row>
    <row r="89" spans="11:11" x14ac:dyDescent="0.25">
      <c r="K89" t="str">
        <f t="shared" si="2"/>
        <v/>
      </c>
    </row>
    <row r="90" spans="11:11" x14ac:dyDescent="0.25">
      <c r="K90" t="str">
        <f t="shared" si="2"/>
        <v/>
      </c>
    </row>
    <row r="91" spans="11:11" x14ac:dyDescent="0.25">
      <c r="K91" t="str">
        <f t="shared" si="2"/>
        <v/>
      </c>
    </row>
    <row r="92" spans="11:11" x14ac:dyDescent="0.25">
      <c r="K92" t="str">
        <f t="shared" si="2"/>
        <v/>
      </c>
    </row>
    <row r="93" spans="11:11" x14ac:dyDescent="0.25">
      <c r="K93" t="str">
        <f t="shared" si="2"/>
        <v/>
      </c>
    </row>
    <row r="94" spans="11:11" x14ac:dyDescent="0.25">
      <c r="K94" t="str">
        <f t="shared" si="2"/>
        <v/>
      </c>
    </row>
    <row r="95" spans="11:11" x14ac:dyDescent="0.25">
      <c r="K95" t="str">
        <f t="shared" si="2"/>
        <v/>
      </c>
    </row>
    <row r="96" spans="11:11" x14ac:dyDescent="0.25">
      <c r="K96" t="str">
        <f t="shared" si="2"/>
        <v/>
      </c>
    </row>
    <row r="97" spans="11:11" x14ac:dyDescent="0.25">
      <c r="K97" t="str">
        <f t="shared" si="2"/>
        <v/>
      </c>
    </row>
    <row r="98" spans="11:11" x14ac:dyDescent="0.25">
      <c r="K98" t="str">
        <f t="shared" si="2"/>
        <v/>
      </c>
    </row>
    <row r="99" spans="11:11" x14ac:dyDescent="0.25">
      <c r="K99" t="str">
        <f t="shared" si="2"/>
        <v/>
      </c>
    </row>
    <row r="100" spans="11:11" x14ac:dyDescent="0.25">
      <c r="K100" t="str">
        <f t="shared" si="2"/>
        <v/>
      </c>
    </row>
    <row r="101" spans="11:11" x14ac:dyDescent="0.25">
      <c r="K101" t="str">
        <f t="shared" si="2"/>
        <v/>
      </c>
    </row>
    <row r="102" spans="11:11" x14ac:dyDescent="0.25">
      <c r="K102" t="str">
        <f t="shared" si="2"/>
        <v/>
      </c>
    </row>
    <row r="103" spans="11:11" x14ac:dyDescent="0.25">
      <c r="K103" t="str">
        <f t="shared" si="2"/>
        <v/>
      </c>
    </row>
    <row r="104" spans="11:11" x14ac:dyDescent="0.25">
      <c r="K104" t="str">
        <f t="shared" si="2"/>
        <v/>
      </c>
    </row>
    <row r="105" spans="11:11" x14ac:dyDescent="0.25">
      <c r="K105" t="str">
        <f t="shared" si="2"/>
        <v/>
      </c>
    </row>
    <row r="106" spans="11:11" x14ac:dyDescent="0.25">
      <c r="K106" t="str">
        <f t="shared" si="2"/>
        <v/>
      </c>
    </row>
    <row r="107" spans="11:11" x14ac:dyDescent="0.25">
      <c r="K107" t="str">
        <f t="shared" si="2"/>
        <v/>
      </c>
    </row>
    <row r="108" spans="11:11" x14ac:dyDescent="0.25">
      <c r="K108" t="str">
        <f t="shared" si="2"/>
        <v/>
      </c>
    </row>
    <row r="109" spans="11:11" x14ac:dyDescent="0.25">
      <c r="K109" t="str">
        <f t="shared" si="2"/>
        <v/>
      </c>
    </row>
    <row r="110" spans="11:11" x14ac:dyDescent="0.25">
      <c r="K110" t="str">
        <f t="shared" si="2"/>
        <v/>
      </c>
    </row>
    <row r="111" spans="11:11" x14ac:dyDescent="0.25">
      <c r="K111" t="str">
        <f t="shared" si="2"/>
        <v/>
      </c>
    </row>
    <row r="112" spans="11:11" x14ac:dyDescent="0.25">
      <c r="K112" t="str">
        <f t="shared" si="2"/>
        <v/>
      </c>
    </row>
    <row r="113" spans="11:11" x14ac:dyDescent="0.25">
      <c r="K113" t="str">
        <f t="shared" si="2"/>
        <v/>
      </c>
    </row>
    <row r="114" spans="11:11" x14ac:dyDescent="0.25">
      <c r="K114" t="str">
        <f t="shared" si="2"/>
        <v/>
      </c>
    </row>
    <row r="115" spans="11:11" x14ac:dyDescent="0.25">
      <c r="K115" t="str">
        <f t="shared" si="2"/>
        <v/>
      </c>
    </row>
    <row r="116" spans="11:11" x14ac:dyDescent="0.25">
      <c r="K116" t="str">
        <f t="shared" si="2"/>
        <v/>
      </c>
    </row>
    <row r="117" spans="11:11" x14ac:dyDescent="0.25">
      <c r="K117" t="str">
        <f t="shared" si="2"/>
        <v/>
      </c>
    </row>
    <row r="118" spans="11:11" x14ac:dyDescent="0.25">
      <c r="K118" t="str">
        <f t="shared" si="2"/>
        <v/>
      </c>
    </row>
    <row r="119" spans="11:11" x14ac:dyDescent="0.25">
      <c r="K119" t="str">
        <f t="shared" si="2"/>
        <v/>
      </c>
    </row>
    <row r="120" spans="11:11" x14ac:dyDescent="0.25">
      <c r="K120" t="str">
        <f t="shared" si="2"/>
        <v/>
      </c>
    </row>
    <row r="121" spans="11:11" x14ac:dyDescent="0.25">
      <c r="K121" t="str">
        <f t="shared" si="2"/>
        <v/>
      </c>
    </row>
    <row r="122" spans="11:11" x14ac:dyDescent="0.25">
      <c r="K122" t="str">
        <f t="shared" si="2"/>
        <v/>
      </c>
    </row>
    <row r="123" spans="11:11" x14ac:dyDescent="0.25">
      <c r="K123" t="str">
        <f t="shared" si="2"/>
        <v/>
      </c>
    </row>
    <row r="124" spans="11:11" x14ac:dyDescent="0.25">
      <c r="K124" t="str">
        <f t="shared" si="2"/>
        <v/>
      </c>
    </row>
    <row r="125" spans="11:11" x14ac:dyDescent="0.25">
      <c r="K125" t="str">
        <f t="shared" si="2"/>
        <v/>
      </c>
    </row>
    <row r="126" spans="11:11" x14ac:dyDescent="0.25">
      <c r="K126" t="str">
        <f t="shared" si="2"/>
        <v/>
      </c>
    </row>
    <row r="127" spans="11:11" x14ac:dyDescent="0.25">
      <c r="K127" t="str">
        <f t="shared" si="2"/>
        <v/>
      </c>
    </row>
    <row r="128" spans="11:11" x14ac:dyDescent="0.25">
      <c r="K128" t="str">
        <f t="shared" si="2"/>
        <v/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36" sqref="G36"/>
    </sheetView>
  </sheetViews>
  <sheetFormatPr defaultColWidth="8.875" defaultRowHeight="16.5" x14ac:dyDescent="0.25"/>
  <cols>
    <col min="1" max="1" width="12.75" style="63" customWidth="1"/>
    <col min="2" max="2" width="6" style="63" bestFit="1" customWidth="1"/>
    <col min="3" max="3" width="7.875" style="63" customWidth="1"/>
    <col min="4" max="4" width="10.5" style="63" customWidth="1"/>
    <col min="5" max="5" width="5" style="63" customWidth="1"/>
    <col min="6" max="6" width="5" style="63" hidden="1" customWidth="1"/>
    <col min="7" max="7" width="21.5" style="63" customWidth="1"/>
    <col min="8" max="8" width="6" style="63" bestFit="1" customWidth="1"/>
    <col min="9" max="9" width="14.75" style="63" customWidth="1"/>
    <col min="10" max="10" width="6" style="63" bestFit="1" customWidth="1"/>
    <col min="11" max="16384" width="8.875" style="63"/>
  </cols>
  <sheetData>
    <row r="1" spans="1:10" ht="24" customHeight="1" x14ac:dyDescent="0.25">
      <c r="A1" s="239" t="s">
        <v>131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8.600000000000001" customHeight="1" x14ac:dyDescent="0.25">
      <c r="A2" s="65" t="s">
        <v>132</v>
      </c>
      <c r="B2" s="80" t="s">
        <v>133</v>
      </c>
      <c r="C2" s="248" t="s">
        <v>132</v>
      </c>
      <c r="D2" s="248"/>
      <c r="E2" s="80" t="s">
        <v>133</v>
      </c>
      <c r="F2" s="94"/>
      <c r="G2" s="65" t="s">
        <v>132</v>
      </c>
      <c r="H2" s="80" t="s">
        <v>133</v>
      </c>
      <c r="I2" s="65" t="s">
        <v>132</v>
      </c>
      <c r="J2" s="80" t="s">
        <v>133</v>
      </c>
    </row>
    <row r="3" spans="1:10" ht="18.600000000000001" customHeight="1" x14ac:dyDescent="0.3">
      <c r="A3" s="66" t="str">
        <f>VLOOKUP(B3,分機表!$A$3:$H$77,2,0)</f>
        <v>校長室</v>
      </c>
      <c r="B3" s="80">
        <v>100</v>
      </c>
      <c r="C3" s="238" t="str">
        <f>VLOOKUP(E3,分機表!$A$3:$H$77,2,0)</f>
        <v>圖書室</v>
      </c>
      <c r="D3" s="238"/>
      <c r="E3" s="80">
        <v>130</v>
      </c>
      <c r="F3" s="94">
        <v>1</v>
      </c>
      <c r="G3" s="66" t="str">
        <f>VLOOKUP(H3,分機表!$A$3:$H$77,2,0)&amp;VLOOKUP(H3,分機表!$A$3:$H$77,6,0)</f>
        <v>二年一班陳雅琪師</v>
      </c>
      <c r="H3" s="80">
        <v>324</v>
      </c>
      <c r="I3" s="66" t="str">
        <f>VLOOKUP(J3,分機表!$A$3:$H$77,2,0)&amp;VLOOKUP(J3,分機表!$A$3:$H$77,6,0)</f>
        <v>幼兒園辦公室張雅麗主任</v>
      </c>
      <c r="J3" s="80">
        <v>200</v>
      </c>
    </row>
    <row r="4" spans="1:10" ht="18.600000000000001" customHeight="1" x14ac:dyDescent="0.25">
      <c r="A4" s="66" t="str">
        <f>VLOOKUP(B4,分機表!$A$3:$H$77,2,0)</f>
        <v>教務主任</v>
      </c>
      <c r="B4" s="80">
        <v>101</v>
      </c>
      <c r="C4" s="238" t="str">
        <f>VLOOKUP(E4,分機表!$A$3:$H$77,2,0)</f>
        <v>電腦教室</v>
      </c>
      <c r="D4" s="238"/>
      <c r="E4" s="80">
        <v>121</v>
      </c>
      <c r="F4" s="94">
        <v>2</v>
      </c>
      <c r="G4" s="66" t="str">
        <f>VLOOKUP(H4,分機表!$A$3:$H$77,2,0)&amp;VLOOKUP(H4,分機表!$A$3:$H$77,6,0)</f>
        <v>二年二班盧昭伶師</v>
      </c>
      <c r="H4" s="80">
        <v>325</v>
      </c>
      <c r="I4" s="66" t="str">
        <f>VLOOKUP(J4,分機表!$A$3:$H$77,2,0)&amp;VLOOKUP(J4,分機表!$A$3:$H$77,6,0)</f>
        <v>幼一班羅景方師</v>
      </c>
      <c r="J4" s="247">
        <v>201</v>
      </c>
    </row>
    <row r="5" spans="1:10" ht="18.600000000000001" customHeight="1" x14ac:dyDescent="0.25">
      <c r="A5" s="66" t="str">
        <f>VLOOKUP(B5,分機表!$A$3:$H$77,2,0)</f>
        <v>學務主任</v>
      </c>
      <c r="B5" s="80">
        <v>102</v>
      </c>
      <c r="C5" s="238" t="str">
        <f>VLOOKUP(E5,分機表!$A$3:$H$77,2,0)</f>
        <v>音樂教室</v>
      </c>
      <c r="D5" s="238"/>
      <c r="E5" s="80">
        <v>122</v>
      </c>
      <c r="F5" s="94">
        <v>3</v>
      </c>
      <c r="G5" s="66" t="str">
        <f>VLOOKUP(H5,分機表!$A$3:$H$77,2,0)&amp;VLOOKUP(H5,分機表!$A$3:$H$77,6,0)</f>
        <v>一年一班鍾燕芳師</v>
      </c>
      <c r="H5" s="80">
        <v>321</v>
      </c>
      <c r="I5" s="67" t="str">
        <f>VLOOKUP(J4,分機表!$A$3:$H$77,2,0)&amp;VLOOKUP(J4,分機表!$A$3:$H$77,7,0)</f>
        <v>幼一班朱山琪師</v>
      </c>
      <c r="J5" s="247"/>
    </row>
    <row r="6" spans="1:10" ht="18.600000000000001" customHeight="1" x14ac:dyDescent="0.25">
      <c r="A6" s="66" t="str">
        <f>VLOOKUP(B6,分機表!$A$3:$H$77,2,0)</f>
        <v>總務主任</v>
      </c>
      <c r="B6" s="80">
        <v>103</v>
      </c>
      <c r="C6" s="238" t="str">
        <f>VLOOKUP(E6,分機表!$A$3:$H$77,2,0)</f>
        <v>水墨教室</v>
      </c>
      <c r="D6" s="238"/>
      <c r="E6" s="80">
        <v>311</v>
      </c>
      <c r="F6" s="94">
        <v>4</v>
      </c>
      <c r="G6" s="66" t="str">
        <f>VLOOKUP(H6,分機表!$A$3:$H$77,2,0)&amp;VLOOKUP(H6,分機表!$A$3:$H$77,6,0)</f>
        <v>二年二班蔡秀玫師</v>
      </c>
      <c r="H6" s="80">
        <v>322</v>
      </c>
      <c r="I6" s="66" t="str">
        <f>VLOOKUP(J6,分機表!$A$3:$H$77,2,0)&amp;VLOOKUP(J6,分機表!$A$3:$H$77,6,0)</f>
        <v>幼二班林筠雯師</v>
      </c>
      <c r="J6" s="247">
        <v>202</v>
      </c>
    </row>
    <row r="7" spans="1:10" ht="18.600000000000001" customHeight="1" x14ac:dyDescent="0.25">
      <c r="A7" s="66" t="str">
        <f>VLOOKUP(B7,分機表!$A$3:$H$77,2,0)</f>
        <v>人事主任</v>
      </c>
      <c r="B7" s="80">
        <v>118</v>
      </c>
      <c r="C7" s="238" t="str">
        <f>VLOOKUP(E7,分機表!$A$3:$H$77,2,0)</f>
        <v>雕塑教室</v>
      </c>
      <c r="D7" s="238"/>
      <c r="E7" s="80">
        <v>312</v>
      </c>
      <c r="F7" s="94">
        <v>5</v>
      </c>
      <c r="G7" s="66" t="str">
        <f>VLOOKUP(H7,分機表!$A$3:$H$77,2,0)&amp;VLOOKUP(H7,分機表!$A$3:$H$77,6,0)</f>
        <v>四年一班李美慧師</v>
      </c>
      <c r="H7" s="80">
        <v>334</v>
      </c>
      <c r="I7" s="67" t="str">
        <f>VLOOKUP(J6,分機表!$A$3:$H$77,2,0)&amp;VLOOKUP(J6,分機表!$A$3:$H$77,7,0)</f>
        <v>幼二班陳香芬師</v>
      </c>
      <c r="J7" s="247"/>
    </row>
    <row r="8" spans="1:10" ht="18.600000000000001" customHeight="1" x14ac:dyDescent="0.25">
      <c r="A8" s="66" t="str">
        <f>VLOOKUP(B8,分機表!$A$3:$H$77,2,0)</f>
        <v>會計主任</v>
      </c>
      <c r="B8" s="80">
        <v>300</v>
      </c>
      <c r="C8" s="238" t="str">
        <f>VLOOKUP(E8,分機表!$A$3:$H$77,2,0)</f>
        <v>設計教室</v>
      </c>
      <c r="D8" s="238"/>
      <c r="E8" s="80">
        <v>327</v>
      </c>
      <c r="F8" s="94">
        <v>6</v>
      </c>
      <c r="G8" s="66" t="str">
        <f>VLOOKUP(H8,分機表!$A$3:$H$77,2,0)&amp;VLOOKUP(H8,分機表!$A$3:$H$77,6,0)</f>
        <v>四年二班魏琴樺師</v>
      </c>
      <c r="H8" s="80">
        <v>335</v>
      </c>
      <c r="I8" s="66" t="str">
        <f>VLOOKUP(J8,分機表!$A$3:$H$77,2,0)&amp;VLOOKUP(J8,分機表!$A$3:$H$77,6,0)</f>
        <v>幼三班林英誼師</v>
      </c>
      <c r="J8" s="247">
        <v>203</v>
      </c>
    </row>
    <row r="9" spans="1:10" ht="18.600000000000001" customHeight="1" x14ac:dyDescent="0.25">
      <c r="A9" s="66" t="str">
        <f>VLOOKUP(B9,分機表!$A$3:$H$77,2,0)</f>
        <v>幹事/文書</v>
      </c>
      <c r="B9" s="80">
        <v>106</v>
      </c>
      <c r="C9" s="238" t="str">
        <f>VLOOKUP(E9,分機表!$A$3:$H$77,2,0)</f>
        <v>版畫教室</v>
      </c>
      <c r="D9" s="238"/>
      <c r="E9" s="80">
        <v>323</v>
      </c>
      <c r="F9" s="94">
        <v>7</v>
      </c>
      <c r="G9" s="66" t="str">
        <f>VLOOKUP(H9,分機表!$A$3:$H$77,2,0)&amp;VLOOKUP(H9,分機表!$A$3:$H$77,6,0)</f>
        <v>四年三班蘇淑瓔師</v>
      </c>
      <c r="H9" s="80">
        <v>333</v>
      </c>
      <c r="I9" s="67" t="str">
        <f>VLOOKUP(J8,分機表!$A$3:$H$77,2,0)&amp;VLOOKUP(J8,分機表!$A$3:$H$77,7,0)</f>
        <v>幼三班劉瓊芸師</v>
      </c>
      <c r="J9" s="247"/>
    </row>
    <row r="10" spans="1:10" ht="18.600000000000001" customHeight="1" x14ac:dyDescent="0.25">
      <c r="A10" s="66" t="str">
        <f>VLOOKUP(B10,分機表!$A$3:$H$77,2,0)</f>
        <v>研資/特教</v>
      </c>
      <c r="B10" s="80">
        <v>111</v>
      </c>
      <c r="C10" s="238" t="str">
        <f>VLOOKUP(E10,分機表!$A$3:$H$77,2,0)</f>
        <v>英語教室</v>
      </c>
      <c r="D10" s="238"/>
      <c r="E10" s="80">
        <v>326</v>
      </c>
      <c r="F10" s="94">
        <v>8</v>
      </c>
      <c r="G10" s="66" t="str">
        <f>VLOOKUP(H10,分機表!$A$3:$H$77,2,0)&amp;VLOOKUP(H10,分機表!$A$3:$H$77,6,0)</f>
        <v>三年一班劉適程師</v>
      </c>
      <c r="H10" s="80">
        <v>337</v>
      </c>
      <c r="I10" s="66" t="str">
        <f>VLOOKUP(J10,分機表!$A$3:$H$77,2,0)&amp;VLOOKUP(J10,分機表!$A$3:$H$77,6,0)</f>
        <v>幼四班廖秀碧師</v>
      </c>
      <c r="J10" s="247">
        <v>204</v>
      </c>
    </row>
    <row r="11" spans="1:10" ht="18.600000000000001" customHeight="1" x14ac:dyDescent="0.25">
      <c r="A11" s="66" t="str">
        <f>VLOOKUP(B11,分機表!$A$3:$H$77,2,0)</f>
        <v>輔導/體衛</v>
      </c>
      <c r="B11" s="80">
        <v>112</v>
      </c>
      <c r="C11" s="238" t="str">
        <f>VLOOKUP(E11,分機表!$A$3:$H$77,2,0)</f>
        <v>3F自然教室</v>
      </c>
      <c r="D11" s="238"/>
      <c r="E11" s="80">
        <v>183</v>
      </c>
      <c r="F11" s="94">
        <v>9</v>
      </c>
      <c r="G11" s="66" t="str">
        <f>VLOOKUP(H11,分機表!$A$3:$H$77,2,0)&amp;VLOOKUP(H11,分機表!$A$3:$H$77,6,0)</f>
        <v>三年二班陳之樂師</v>
      </c>
      <c r="H11" s="80">
        <v>336</v>
      </c>
      <c r="I11" s="67" t="str">
        <f>VLOOKUP(J10,分機表!$A$3:$H$77,2,0)&amp;VLOOKUP(J10,分機表!$A$3:$H$77,7,0)</f>
        <v>幼四班曾恕璇師</v>
      </c>
      <c r="J11" s="247"/>
    </row>
    <row r="12" spans="1:10" ht="18.600000000000001" customHeight="1" x14ac:dyDescent="0.25">
      <c r="A12" s="66" t="str">
        <f>VLOOKUP(B12,分機表!$A$3:$H$77,2,0)</f>
        <v>訓育</v>
      </c>
      <c r="B12" s="80">
        <v>113</v>
      </c>
      <c r="C12" s="238" t="str">
        <f>VLOOKUP(E12,分機表!$A$3:$H$77,2,0)</f>
        <v>4F自然教室</v>
      </c>
      <c r="D12" s="238"/>
      <c r="E12" s="80">
        <v>184</v>
      </c>
      <c r="F12" s="94">
        <v>10</v>
      </c>
      <c r="G12" s="66" t="str">
        <f>VLOOKUP(H12,分機表!$A$3:$H$77,2,0)&amp;VLOOKUP(H12,分機表!$A$3:$H$77,6,0)</f>
        <v>三年三班余欣穎師</v>
      </c>
      <c r="H12" s="80">
        <v>332</v>
      </c>
      <c r="I12" s="66" t="str">
        <f>VLOOKUP(J12,分機表!$A$3:$H$77,2,0)&amp;VLOOKUP(J12,分機表!$A$3:$H$77,6,0)</f>
        <v>巡輔教室陳美月師</v>
      </c>
      <c r="J12" s="247">
        <v>205</v>
      </c>
    </row>
    <row r="13" spans="1:10" ht="18.600000000000001" customHeight="1" x14ac:dyDescent="0.25">
      <c r="A13" s="66" t="str">
        <f>VLOOKUP(B13,分機表!$A$3:$H$77,2,0)</f>
        <v>教學/藝才</v>
      </c>
      <c r="B13" s="80">
        <v>114</v>
      </c>
      <c r="C13" s="236" t="str">
        <f>VLOOKUP(E13,分機表!$A$3:$H$77,2,0)</f>
        <v>大智班</v>
      </c>
      <c r="D13" s="66" t="str">
        <f>VLOOKUP( C13,分機表!$B$3:$H$77,5,0)</f>
        <v>李靜宜師</v>
      </c>
      <c r="E13" s="247">
        <v>313</v>
      </c>
      <c r="F13" s="94">
        <v>11</v>
      </c>
      <c r="G13" s="66" t="str">
        <f>VLOOKUP(H13,分機表!$A$3:$H$77,2,0)&amp;VLOOKUP(H13,分機表!$A$3:$H$77,6,0)</f>
        <v>六年一班張偉翰師</v>
      </c>
      <c r="H13" s="80">
        <v>343</v>
      </c>
      <c r="I13" s="67" t="str">
        <f>VLOOKUP(J12,分機表!$A$3:$H$77,2,0)&amp;VLOOKUP(J12,分機表!$A$3:$H$77,7,0)</f>
        <v>巡輔教室吳巧萍師</v>
      </c>
      <c r="J13" s="247"/>
    </row>
    <row r="14" spans="1:10" ht="18.600000000000001" customHeight="1" x14ac:dyDescent="0.25">
      <c r="A14" s="66" t="str">
        <f>VLOOKUP(B14,分機表!$A$3:$H$77,2,0)</f>
        <v>總機</v>
      </c>
      <c r="B14" s="80">
        <v>115</v>
      </c>
      <c r="C14" s="237"/>
      <c r="D14" s="65" t="str">
        <f>VLOOKUP( C13,分機表!$B$3:$H$77,6,0)</f>
        <v>王珮臻師</v>
      </c>
      <c r="E14" s="247"/>
      <c r="F14" s="65">
        <v>12</v>
      </c>
      <c r="G14" s="66" t="str">
        <f>VLOOKUP(H14,分機表!$A$3:$H$77,2,0)&amp;VLOOKUP(H14,分機表!$A$3:$H$77,6,0)</f>
        <v>六年二班張立誠師</v>
      </c>
      <c r="H14" s="80">
        <v>344</v>
      </c>
      <c r="I14" s="66" t="str">
        <f>VLOOKUP(J14,分機表!$A$3:$H$77,2,0)&amp;VLOOKUP(J14,分機表!$A$3:$H$77,6,0)</f>
        <v>幼兒園休息室二</v>
      </c>
      <c r="J14" s="80">
        <v>207</v>
      </c>
    </row>
    <row r="15" spans="1:10" ht="18.600000000000001" customHeight="1" x14ac:dyDescent="0.25">
      <c r="A15" s="66" t="str">
        <f>VLOOKUP(B15,分機表!$A$3:$H$77,2,0)</f>
        <v>行政人力(事務)</v>
      </c>
      <c r="B15" s="80">
        <v>117</v>
      </c>
      <c r="C15" s="236" t="str">
        <f>VLOOKUP(E15,分機表!$A$3:$H$77,2,0)</f>
        <v>若魚班</v>
      </c>
      <c r="D15" s="65" t="str">
        <f>VLOOKUP( C15,分機表!$B$3:$H$77,5,0)</f>
        <v>宋姿瑩師</v>
      </c>
      <c r="E15" s="247">
        <v>315</v>
      </c>
      <c r="F15" s="65">
        <v>13</v>
      </c>
      <c r="G15" s="66" t="str">
        <f>VLOOKUP(H15,分機表!$A$3:$H$77,2,0)&amp;VLOOKUP(H15,分機表!$A$3:$H$77,6,0)</f>
        <v>六年三班徐麗玲師</v>
      </c>
      <c r="H15" s="80">
        <v>342</v>
      </c>
      <c r="I15" s="66" t="str">
        <f>VLOOKUP(J15,分機表!$A$3:$H$77,2,0)&amp;VLOOKUP(J15,分機表!$A$3:$H$77,6,0)</f>
        <v>幼兒園休息室一</v>
      </c>
      <c r="J15" s="80">
        <v>206</v>
      </c>
    </row>
    <row r="16" spans="1:10" ht="18.600000000000001" customHeight="1" x14ac:dyDescent="0.25">
      <c r="A16" s="66" t="str">
        <f>VLOOKUP(B16,分機表!$A$3:$H$77,2,0)</f>
        <v>健康中心</v>
      </c>
      <c r="B16" s="80">
        <v>116</v>
      </c>
      <c r="C16" s="237"/>
      <c r="D16" s="65" t="str">
        <f>VLOOKUP( C15,分機表!$B$3:$H$77,6,0)</f>
        <v>賴士祁師</v>
      </c>
      <c r="E16" s="247"/>
      <c r="F16" s="94">
        <v>14</v>
      </c>
      <c r="G16" s="66" t="str">
        <f>VLOOKUP(H16,分機表!$A$3:$H$77,2,0)&amp;VLOOKUP(H16,分機表!$A$3:$H$77,6,0)</f>
        <v>五年一班吳雲鳳師</v>
      </c>
      <c r="H16" s="80">
        <v>345</v>
      </c>
      <c r="I16" s="240" t="s">
        <v>156</v>
      </c>
      <c r="J16" s="241"/>
    </row>
    <row r="17" spans="1:10" ht="18.600000000000001" customHeight="1" x14ac:dyDescent="0.25">
      <c r="A17" s="66" t="str">
        <f>VLOOKUP(B17,分機表!$A$3:$H$77,2,0)</f>
        <v>替代役</v>
      </c>
      <c r="B17" s="80">
        <v>181</v>
      </c>
      <c r="C17" s="68"/>
      <c r="D17" s="69"/>
      <c r="E17" s="70"/>
      <c r="F17" s="95">
        <v>15</v>
      </c>
      <c r="G17" s="66" t="str">
        <f>VLOOKUP(H17,分機表!$A$3:$H$77,2,0)&amp;VLOOKUP(H17,分機表!$A$3:$H$77,6,0)</f>
        <v>五年二班萬祥傑師</v>
      </c>
      <c r="H17" s="80">
        <v>341</v>
      </c>
      <c r="I17" s="240" t="s">
        <v>157</v>
      </c>
      <c r="J17" s="241"/>
    </row>
    <row r="18" spans="1:10" ht="18.600000000000001" customHeight="1" thickBot="1" x14ac:dyDescent="0.3">
      <c r="A18" s="71"/>
      <c r="B18" s="72"/>
      <c r="C18" s="73"/>
      <c r="D18" s="74"/>
      <c r="E18" s="75"/>
      <c r="F18" s="96">
        <v>16</v>
      </c>
      <c r="G18" s="76" t="str">
        <f>VLOOKUP(H18,分機表!$A$3:$H$77,2,0)&amp;VLOOKUP(H18,分機表!$A$3:$H$77,6,0)</f>
        <v>五年三班楊馥如師</v>
      </c>
      <c r="H18" s="81">
        <v>331</v>
      </c>
      <c r="I18" s="242" t="s">
        <v>163</v>
      </c>
      <c r="J18" s="243"/>
    </row>
    <row r="19" spans="1:10" ht="18.600000000000001" customHeight="1" thickTop="1" x14ac:dyDescent="0.25">
      <c r="A19" s="244" t="s">
        <v>169</v>
      </c>
      <c r="B19" s="245"/>
      <c r="C19" s="245"/>
      <c r="D19" s="245"/>
      <c r="E19" s="245"/>
      <c r="F19" s="245"/>
      <c r="G19" s="245"/>
      <c r="H19" s="245"/>
      <c r="I19" s="245"/>
      <c r="J19" s="246"/>
    </row>
    <row r="24" spans="1:10" ht="22.15" customHeight="1" x14ac:dyDescent="0.25">
      <c r="A24" s="239" t="s">
        <v>131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0" ht="18.600000000000001" customHeight="1" x14ac:dyDescent="0.25">
      <c r="A25" s="65" t="s">
        <v>132</v>
      </c>
      <c r="B25" s="80" t="s">
        <v>133</v>
      </c>
      <c r="C25" s="248" t="s">
        <v>132</v>
      </c>
      <c r="D25" s="248"/>
      <c r="E25" s="80" t="s">
        <v>133</v>
      </c>
      <c r="F25" s="94"/>
      <c r="G25" s="65" t="s">
        <v>132</v>
      </c>
      <c r="H25" s="80" t="s">
        <v>133</v>
      </c>
      <c r="I25" s="65" t="s">
        <v>132</v>
      </c>
      <c r="J25" s="80" t="s">
        <v>133</v>
      </c>
    </row>
    <row r="26" spans="1:10" ht="18.600000000000001" customHeight="1" x14ac:dyDescent="0.3">
      <c r="A26" s="66" t="str">
        <f>VLOOKUP(B26,分機表!$A$3:$H$77,2,0)</f>
        <v>校長室</v>
      </c>
      <c r="B26" s="80">
        <v>100</v>
      </c>
      <c r="C26" s="238" t="str">
        <f>VLOOKUP(E26,分機表!$A$3:$H$77,2,0)</f>
        <v>圖書室</v>
      </c>
      <c r="D26" s="238"/>
      <c r="E26" s="80">
        <v>130</v>
      </c>
      <c r="F26" s="94">
        <v>1</v>
      </c>
      <c r="G26" s="66" t="str">
        <f>VLOOKUP(H26,分機表!$A$3:$H$77,2,0)&amp;VLOOKUP(H26,分機表!$A$3:$H$77,6,0)</f>
        <v>二年一班陳雅琪師</v>
      </c>
      <c r="H26" s="80">
        <v>324</v>
      </c>
      <c r="I26" s="66" t="str">
        <f>VLOOKUP(J26,分機表!$A$3:$H$77,2,0)&amp;VLOOKUP(J26,分機表!$A$3:$H$77,6,0)</f>
        <v>幼兒園辦公室張雅麗主任</v>
      </c>
      <c r="J26" s="80">
        <v>200</v>
      </c>
    </row>
    <row r="27" spans="1:10" ht="18.600000000000001" customHeight="1" x14ac:dyDescent="0.25">
      <c r="A27" s="66" t="str">
        <f>VLOOKUP(B27,分機表!$A$3:$H$77,2,0)</f>
        <v>教務主任</v>
      </c>
      <c r="B27" s="80">
        <v>101</v>
      </c>
      <c r="C27" s="238" t="str">
        <f>VLOOKUP(E27,分機表!$A$3:$H$77,2,0)</f>
        <v>電腦教室</v>
      </c>
      <c r="D27" s="238"/>
      <c r="E27" s="80">
        <v>121</v>
      </c>
      <c r="F27" s="94">
        <v>2</v>
      </c>
      <c r="G27" s="66" t="str">
        <f>VLOOKUP(H27,分機表!$A$3:$H$77,2,0)&amp;VLOOKUP(H27,分機表!$A$3:$H$77,6,0)</f>
        <v>二年二班盧昭伶師</v>
      </c>
      <c r="H27" s="80">
        <v>325</v>
      </c>
      <c r="I27" s="66" t="str">
        <f>VLOOKUP(J27,分機表!$A$3:$H$77,2,0)&amp;VLOOKUP(J27,分機表!$A$3:$H$77,6,0)</f>
        <v>幼一班羅景方師</v>
      </c>
      <c r="J27" s="247">
        <v>201</v>
      </c>
    </row>
    <row r="28" spans="1:10" ht="18.600000000000001" customHeight="1" x14ac:dyDescent="0.25">
      <c r="A28" s="66" t="str">
        <f>VLOOKUP(B28,分機表!$A$3:$H$77,2,0)</f>
        <v>學務主任</v>
      </c>
      <c r="B28" s="80">
        <v>102</v>
      </c>
      <c r="C28" s="238" t="str">
        <f>VLOOKUP(E28,分機表!$A$3:$H$77,2,0)</f>
        <v>音樂教室</v>
      </c>
      <c r="D28" s="238"/>
      <c r="E28" s="80">
        <v>122</v>
      </c>
      <c r="F28" s="94">
        <v>3</v>
      </c>
      <c r="G28" s="66" t="str">
        <f>VLOOKUP(H28,分機表!$A$3:$H$77,2,0)&amp;VLOOKUP(H28,分機表!$A$3:$H$77,6,0)</f>
        <v>一年一班鍾燕芳師</v>
      </c>
      <c r="H28" s="80">
        <v>321</v>
      </c>
      <c r="I28" s="67" t="str">
        <f>VLOOKUP(J27,分機表!$A$3:$H$77,2,0)&amp;VLOOKUP(J27,分機表!$A$3:$H$77,7,0)</f>
        <v>幼一班朱山琪師</v>
      </c>
      <c r="J28" s="247"/>
    </row>
    <row r="29" spans="1:10" ht="18.600000000000001" customHeight="1" x14ac:dyDescent="0.25">
      <c r="A29" s="66" t="str">
        <f>VLOOKUP(B29,分機表!$A$3:$H$77,2,0)</f>
        <v>總務主任</v>
      </c>
      <c r="B29" s="80">
        <v>103</v>
      </c>
      <c r="C29" s="238" t="str">
        <f>VLOOKUP(E29,分機表!$A$3:$H$77,2,0)</f>
        <v>水墨教室</v>
      </c>
      <c r="D29" s="238"/>
      <c r="E29" s="80">
        <v>311</v>
      </c>
      <c r="F29" s="94">
        <v>4</v>
      </c>
      <c r="G29" s="66" t="str">
        <f>VLOOKUP(H29,分機表!$A$3:$H$77,2,0)&amp;VLOOKUP(H29,分機表!$A$3:$H$77,6,0)</f>
        <v>二年二班蔡秀玫師</v>
      </c>
      <c r="H29" s="80">
        <v>322</v>
      </c>
      <c r="I29" s="66" t="str">
        <f>VLOOKUP(J29,分機表!$A$3:$H$77,2,0)&amp;VLOOKUP(J29,分機表!$A$3:$H$77,6,0)</f>
        <v>幼二班林筠雯師</v>
      </c>
      <c r="J29" s="247">
        <v>202</v>
      </c>
    </row>
    <row r="30" spans="1:10" ht="18.600000000000001" customHeight="1" x14ac:dyDescent="0.25">
      <c r="A30" s="66" t="str">
        <f>VLOOKUP(B30,分機表!$A$3:$H$77,2,0)</f>
        <v>人事主任</v>
      </c>
      <c r="B30" s="80">
        <v>118</v>
      </c>
      <c r="C30" s="238" t="str">
        <f>VLOOKUP(E30,分機表!$A$3:$H$77,2,0)</f>
        <v>雕塑教室</v>
      </c>
      <c r="D30" s="238"/>
      <c r="E30" s="80">
        <v>312</v>
      </c>
      <c r="F30" s="94">
        <v>5</v>
      </c>
      <c r="G30" s="66" t="str">
        <f>VLOOKUP(H30,分機表!$A$3:$H$77,2,0)&amp;VLOOKUP(H30,分機表!$A$3:$H$77,6,0)</f>
        <v>四年一班李美慧師</v>
      </c>
      <c r="H30" s="80">
        <v>334</v>
      </c>
      <c r="I30" s="67" t="str">
        <f>VLOOKUP(J29,分機表!$A$3:$H$77,2,0)&amp;VLOOKUP(J29,分機表!$A$3:$H$77,7,0)</f>
        <v>幼二班陳香芬師</v>
      </c>
      <c r="J30" s="247"/>
    </row>
    <row r="31" spans="1:10" ht="18.600000000000001" customHeight="1" x14ac:dyDescent="0.25">
      <c r="A31" s="66" t="str">
        <f>VLOOKUP(B31,分機表!$A$3:$H$77,2,0)</f>
        <v>會計主任</v>
      </c>
      <c r="B31" s="80">
        <v>300</v>
      </c>
      <c r="C31" s="238" t="str">
        <f>VLOOKUP(E31,分機表!$A$3:$H$77,2,0)</f>
        <v>設計教室</v>
      </c>
      <c r="D31" s="238"/>
      <c r="E31" s="80">
        <v>327</v>
      </c>
      <c r="F31" s="94">
        <v>6</v>
      </c>
      <c r="G31" s="66" t="str">
        <f>VLOOKUP(H31,分機表!$A$3:$H$77,2,0)&amp;VLOOKUP(H31,分機表!$A$3:$H$77,6,0)</f>
        <v>四年二班魏琴樺師</v>
      </c>
      <c r="H31" s="80">
        <v>335</v>
      </c>
      <c r="I31" s="66" t="str">
        <f>VLOOKUP(J31,分機表!$A$3:$H$77,2,0)&amp;VLOOKUP(J31,分機表!$A$3:$H$77,6,0)</f>
        <v>幼三班林英誼師</v>
      </c>
      <c r="J31" s="247">
        <v>203</v>
      </c>
    </row>
    <row r="32" spans="1:10" ht="18.600000000000001" customHeight="1" x14ac:dyDescent="0.25">
      <c r="A32" s="66" t="str">
        <f>VLOOKUP(B32,分機表!$A$3:$H$77,2,0)</f>
        <v>幹事/文書</v>
      </c>
      <c r="B32" s="80">
        <v>106</v>
      </c>
      <c r="C32" s="238" t="str">
        <f>VLOOKUP(E32,分機表!$A$3:$H$77,2,0)</f>
        <v>版畫教室</v>
      </c>
      <c r="D32" s="238"/>
      <c r="E32" s="80">
        <v>323</v>
      </c>
      <c r="F32" s="94">
        <v>7</v>
      </c>
      <c r="G32" s="66" t="str">
        <f>VLOOKUP(H32,分機表!$A$3:$H$77,2,0)&amp;VLOOKUP(H32,分機表!$A$3:$H$77,6,0)</f>
        <v>四年三班蘇淑瓔師</v>
      </c>
      <c r="H32" s="80">
        <v>333</v>
      </c>
      <c r="I32" s="67" t="str">
        <f>VLOOKUP(J31,分機表!$A$3:$H$77,2,0)&amp;VLOOKUP(J31,分機表!$A$3:$H$77,7,0)</f>
        <v>幼三班劉瓊芸師</v>
      </c>
      <c r="J32" s="247"/>
    </row>
    <row r="33" spans="1:10" ht="18.600000000000001" customHeight="1" x14ac:dyDescent="0.25">
      <c r="A33" s="66" t="str">
        <f>VLOOKUP(B33,分機表!$A$3:$H$77,2,0)</f>
        <v>研資/特教</v>
      </c>
      <c r="B33" s="80">
        <v>111</v>
      </c>
      <c r="C33" s="238" t="str">
        <f>VLOOKUP(E33,分機表!$A$3:$H$77,2,0)</f>
        <v>英語教室</v>
      </c>
      <c r="D33" s="238"/>
      <c r="E33" s="80">
        <v>326</v>
      </c>
      <c r="F33" s="94">
        <v>8</v>
      </c>
      <c r="G33" s="66" t="str">
        <f>VLOOKUP(H33,分機表!$A$3:$H$77,2,0)&amp;VLOOKUP(H33,分機表!$A$3:$H$77,6,0)</f>
        <v>三年一班劉適程師</v>
      </c>
      <c r="H33" s="80">
        <v>337</v>
      </c>
      <c r="I33" s="66" t="str">
        <f>VLOOKUP(J33,分機表!$A$3:$H$77,2,0)&amp;VLOOKUP(J33,分機表!$A$3:$H$77,6,0)</f>
        <v>幼四班廖秀碧師</v>
      </c>
      <c r="J33" s="247">
        <v>204</v>
      </c>
    </row>
    <row r="34" spans="1:10" ht="18.600000000000001" customHeight="1" x14ac:dyDescent="0.25">
      <c r="A34" s="66" t="str">
        <f>VLOOKUP(B34,分機表!$A$3:$H$77,2,0)</f>
        <v>輔導/體衛</v>
      </c>
      <c r="B34" s="80">
        <v>112</v>
      </c>
      <c r="C34" s="238" t="str">
        <f>VLOOKUP(E34,分機表!$A$3:$H$77,2,0)</f>
        <v>3F自然教室</v>
      </c>
      <c r="D34" s="238"/>
      <c r="E34" s="80">
        <v>183</v>
      </c>
      <c r="F34" s="94">
        <v>9</v>
      </c>
      <c r="G34" s="66" t="str">
        <f>VLOOKUP(H34,分機表!$A$3:$H$77,2,0)&amp;VLOOKUP(H34,分機表!$A$3:$H$77,6,0)</f>
        <v>三年二班陳之樂師</v>
      </c>
      <c r="H34" s="80">
        <v>336</v>
      </c>
      <c r="I34" s="67" t="str">
        <f>VLOOKUP(J33,分機表!$A$3:$H$77,2,0)&amp;VLOOKUP(J33,分機表!$A$3:$H$77,7,0)</f>
        <v>幼四班曾恕璇師</v>
      </c>
      <c r="J34" s="247"/>
    </row>
    <row r="35" spans="1:10" ht="18.600000000000001" customHeight="1" x14ac:dyDescent="0.25">
      <c r="A35" s="66" t="str">
        <f>VLOOKUP(B35,分機表!$A$3:$H$77,2,0)</f>
        <v>訓育</v>
      </c>
      <c r="B35" s="80">
        <v>113</v>
      </c>
      <c r="C35" s="238" t="str">
        <f>VLOOKUP(E35,分機表!$A$3:$H$77,2,0)</f>
        <v>4F自然教室</v>
      </c>
      <c r="D35" s="238"/>
      <c r="E35" s="80">
        <v>184</v>
      </c>
      <c r="F35" s="94">
        <v>10</v>
      </c>
      <c r="G35" s="66" t="str">
        <f>VLOOKUP(H35,分機表!$A$3:$H$77,2,0)&amp;VLOOKUP(H35,分機表!$A$3:$H$77,6,0)</f>
        <v>三年三班余欣穎師</v>
      </c>
      <c r="H35" s="80">
        <v>332</v>
      </c>
      <c r="I35" s="66" t="str">
        <f>VLOOKUP(J35,分機表!$A$3:$H$77,2,0)&amp;VLOOKUP(J35,分機表!$A$3:$H$77,6,0)</f>
        <v>巡輔教室陳美月師</v>
      </c>
      <c r="J35" s="247">
        <v>205</v>
      </c>
    </row>
    <row r="36" spans="1:10" ht="18.600000000000001" customHeight="1" x14ac:dyDescent="0.25">
      <c r="A36" s="66" t="str">
        <f>VLOOKUP(B36,分機表!$A$3:$H$77,2,0)</f>
        <v>教學/藝才</v>
      </c>
      <c r="B36" s="80">
        <v>114</v>
      </c>
      <c r="C36" s="238" t="str">
        <f>VLOOKUP(E36,分機表!$A$3:$H$77,2,0)</f>
        <v>大智班</v>
      </c>
      <c r="D36" s="66" t="str">
        <f>VLOOKUP( C36,分機表!$B$3:$H$77,5,0)</f>
        <v>李靜宜師</v>
      </c>
      <c r="E36" s="247">
        <v>313</v>
      </c>
      <c r="F36" s="94">
        <v>11</v>
      </c>
      <c r="G36" s="66" t="str">
        <f>VLOOKUP(H36,分機表!$A$3:$H$77,2,0)&amp;VLOOKUP(H36,分機表!$A$3:$H$77,6,0)</f>
        <v>六年一班張偉翰師</v>
      </c>
      <c r="H36" s="80">
        <v>343</v>
      </c>
      <c r="I36" s="67" t="str">
        <f>VLOOKUP(J35,分機表!$A$3:$H$77,2,0)&amp;VLOOKUP(J35,分機表!$A$3:$H$77,7,0)</f>
        <v>巡輔教室吳巧萍師</v>
      </c>
      <c r="J36" s="247"/>
    </row>
    <row r="37" spans="1:10" ht="18.600000000000001" customHeight="1" x14ac:dyDescent="0.25">
      <c r="A37" s="66" t="str">
        <f>VLOOKUP(B37,分機表!$A$3:$H$77,2,0)</f>
        <v>總機</v>
      </c>
      <c r="B37" s="80">
        <v>115</v>
      </c>
      <c r="C37" s="248"/>
      <c r="D37" s="65" t="str">
        <f>VLOOKUP( C36,分機表!$B$3:$H$77,6,0)</f>
        <v>王珮臻師</v>
      </c>
      <c r="E37" s="247"/>
      <c r="F37" s="65">
        <v>12</v>
      </c>
      <c r="G37" s="66" t="str">
        <f>VLOOKUP(H37,分機表!$A$3:$H$77,2,0)&amp;VLOOKUP(H37,分機表!$A$3:$H$77,6,0)</f>
        <v>六年二班張立誠師</v>
      </c>
      <c r="H37" s="80">
        <v>344</v>
      </c>
      <c r="I37" s="66" t="str">
        <f>VLOOKUP(J37,分機表!$A$3:$H$77,2,0)&amp;VLOOKUP(J37,分機表!$A$3:$H$77,6,0)</f>
        <v>幼兒園休息室二</v>
      </c>
      <c r="J37" s="80">
        <v>207</v>
      </c>
    </row>
    <row r="38" spans="1:10" ht="18.600000000000001" customHeight="1" x14ac:dyDescent="0.25">
      <c r="A38" s="66" t="str">
        <f>VLOOKUP(B38,分機表!$A$3:$H$77,2,0)</f>
        <v>行政人力(事務)</v>
      </c>
      <c r="B38" s="80">
        <v>117</v>
      </c>
      <c r="C38" s="238" t="str">
        <f>VLOOKUP(E38,分機表!$A$3:$H$77,2,0)</f>
        <v>若魚班</v>
      </c>
      <c r="D38" s="65" t="str">
        <f>VLOOKUP( C38,分機表!$B$3:$H$77,5,0)</f>
        <v>宋姿瑩師</v>
      </c>
      <c r="E38" s="247">
        <v>315</v>
      </c>
      <c r="F38" s="65">
        <v>13</v>
      </c>
      <c r="G38" s="66" t="str">
        <f>VLOOKUP(H38,分機表!$A$3:$H$77,2,0)&amp;VLOOKUP(H38,分機表!$A$3:$H$77,6,0)</f>
        <v>六年三班徐麗玲師</v>
      </c>
      <c r="H38" s="80">
        <v>342</v>
      </c>
      <c r="I38" s="66" t="str">
        <f>VLOOKUP(J38,分機表!$A$3:$H$77,2,0)&amp;VLOOKUP(J38,分機表!$A$3:$H$77,6,0)</f>
        <v>幼兒園休息室一</v>
      </c>
      <c r="J38" s="80">
        <v>206</v>
      </c>
    </row>
    <row r="39" spans="1:10" ht="18.600000000000001" customHeight="1" x14ac:dyDescent="0.25">
      <c r="A39" s="66" t="str">
        <f>VLOOKUP(B39,分機表!$A$3:$H$77,2,0)</f>
        <v>健康中心</v>
      </c>
      <c r="B39" s="80">
        <v>116</v>
      </c>
      <c r="C39" s="248"/>
      <c r="D39" s="65" t="str">
        <f>VLOOKUP( C38,分機表!$B$3:$H$77,6,0)</f>
        <v>賴士祁師</v>
      </c>
      <c r="E39" s="247"/>
      <c r="F39" s="94">
        <v>14</v>
      </c>
      <c r="G39" s="66" t="str">
        <f>VLOOKUP(H39,分機表!$A$3:$H$77,2,0)&amp;VLOOKUP(H39,分機表!$A$3:$H$77,6,0)</f>
        <v>五年一班吳雲鳳師</v>
      </c>
      <c r="H39" s="80">
        <v>345</v>
      </c>
      <c r="I39" s="240" t="s">
        <v>156</v>
      </c>
      <c r="J39" s="241"/>
    </row>
    <row r="40" spans="1:10" ht="18.600000000000001" customHeight="1" x14ac:dyDescent="0.25">
      <c r="A40" s="66" t="str">
        <f>VLOOKUP(B40,分機表!$A$3:$H$77,2,0)</f>
        <v>替代役</v>
      </c>
      <c r="B40" s="80">
        <v>181</v>
      </c>
      <c r="C40" s="68"/>
      <c r="D40" s="69"/>
      <c r="E40" s="70"/>
      <c r="F40" s="95">
        <v>15</v>
      </c>
      <c r="G40" s="66" t="str">
        <f>VLOOKUP(H40,分機表!$A$3:$H$77,2,0)&amp;VLOOKUP(H40,分機表!$A$3:$H$77,6,0)</f>
        <v>五年二班萬祥傑師</v>
      </c>
      <c r="H40" s="80">
        <v>341</v>
      </c>
      <c r="I40" s="240" t="s">
        <v>157</v>
      </c>
      <c r="J40" s="241"/>
    </row>
    <row r="41" spans="1:10" ht="18.600000000000001" customHeight="1" thickBot="1" x14ac:dyDescent="0.3">
      <c r="A41" s="71"/>
      <c r="B41" s="72"/>
      <c r="C41" s="73"/>
      <c r="D41" s="74"/>
      <c r="E41" s="75"/>
      <c r="F41" s="96">
        <v>16</v>
      </c>
      <c r="G41" s="76" t="str">
        <f>VLOOKUP(H41,分機表!$A$3:$H$77,2,0)&amp;VLOOKUP(H41,分機表!$A$3:$H$77,6,0)</f>
        <v>五年三班楊馥如師</v>
      </c>
      <c r="H41" s="81">
        <v>331</v>
      </c>
      <c r="I41" s="242" t="s">
        <v>164</v>
      </c>
      <c r="J41" s="243"/>
    </row>
    <row r="42" spans="1:10" ht="18.600000000000001" customHeight="1" thickTop="1" x14ac:dyDescent="0.25">
      <c r="A42" s="244" t="s">
        <v>169</v>
      </c>
      <c r="B42" s="245"/>
      <c r="C42" s="245"/>
      <c r="D42" s="245"/>
      <c r="E42" s="245"/>
      <c r="F42" s="245"/>
      <c r="G42" s="245"/>
      <c r="H42" s="245"/>
      <c r="I42" s="245"/>
      <c r="J42" s="246"/>
    </row>
  </sheetData>
  <sortState ref="F26:H41">
    <sortCondition ref="F26"/>
  </sortState>
  <mergeCells count="50">
    <mergeCell ref="A42:J42"/>
    <mergeCell ref="C38:C39"/>
    <mergeCell ref="E38:E39"/>
    <mergeCell ref="I39:J39"/>
    <mergeCell ref="I40:J40"/>
    <mergeCell ref="I41:J41"/>
    <mergeCell ref="C33:D33"/>
    <mergeCell ref="J33:J34"/>
    <mergeCell ref="C34:D34"/>
    <mergeCell ref="C35:D35"/>
    <mergeCell ref="J35:J36"/>
    <mergeCell ref="C36:C37"/>
    <mergeCell ref="E36:E37"/>
    <mergeCell ref="C29:D29"/>
    <mergeCell ref="J29:J30"/>
    <mergeCell ref="C30:D30"/>
    <mergeCell ref="C31:D31"/>
    <mergeCell ref="J31:J32"/>
    <mergeCell ref="C32:D32"/>
    <mergeCell ref="A24:J24"/>
    <mergeCell ref="C25:D25"/>
    <mergeCell ref="C26:D26"/>
    <mergeCell ref="C27:D27"/>
    <mergeCell ref="J27:J28"/>
    <mergeCell ref="C28:D28"/>
    <mergeCell ref="A1:J1"/>
    <mergeCell ref="I16:J16"/>
    <mergeCell ref="I17:J17"/>
    <mergeCell ref="I18:J18"/>
    <mergeCell ref="A19:J19"/>
    <mergeCell ref="E13:E14"/>
    <mergeCell ref="E15:E16"/>
    <mergeCell ref="J4:J5"/>
    <mergeCell ref="J6:J7"/>
    <mergeCell ref="J8:J9"/>
    <mergeCell ref="J10:J11"/>
    <mergeCell ref="J12:J13"/>
    <mergeCell ref="C11:D11"/>
    <mergeCell ref="C12:D12"/>
    <mergeCell ref="C2:D2"/>
    <mergeCell ref="C13:C14"/>
    <mergeCell ref="C15:C16"/>
    <mergeCell ref="C3:D3"/>
    <mergeCell ref="C4:D4"/>
    <mergeCell ref="C5:D5"/>
    <mergeCell ref="C6:D6"/>
    <mergeCell ref="C7:D7"/>
    <mergeCell ref="C8:D8"/>
    <mergeCell ref="C9:D9"/>
    <mergeCell ref="C10:D10"/>
  </mergeCells>
  <phoneticPr fontId="1" type="noConversion"/>
  <pageMargins left="0.46" right="0.34" top="0.35" bottom="0.47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F16" sqref="F16"/>
    </sheetView>
  </sheetViews>
  <sheetFormatPr defaultColWidth="8.875" defaultRowHeight="16.5" x14ac:dyDescent="0.25"/>
  <cols>
    <col min="1" max="1" width="11.25" style="77" customWidth="1"/>
    <col min="2" max="2" width="4.75" style="77" customWidth="1"/>
    <col min="3" max="3" width="11.25" style="77" customWidth="1"/>
    <col min="4" max="4" width="4.75" style="77" customWidth="1"/>
    <col min="5" max="5" width="11.25" style="77" customWidth="1"/>
    <col min="6" max="6" width="4.75" style="77" customWidth="1"/>
    <col min="7" max="7" width="11.25" style="77" customWidth="1"/>
    <col min="8" max="8" width="4.75" style="77" customWidth="1"/>
    <col min="9" max="9" width="11.25" style="77" customWidth="1"/>
    <col min="10" max="10" width="4.75" style="77" customWidth="1"/>
    <col min="11" max="11" width="11.25" style="77" customWidth="1"/>
    <col min="12" max="12" width="4.75" style="77" customWidth="1"/>
    <col min="13" max="13" width="11.25" style="77" customWidth="1"/>
    <col min="14" max="14" width="4.75" style="77" customWidth="1"/>
    <col min="15" max="16384" width="8.875" style="77"/>
  </cols>
  <sheetData>
    <row r="2" spans="1:14" x14ac:dyDescent="0.25">
      <c r="A2" s="79" t="s">
        <v>159</v>
      </c>
      <c r="B2" s="79" t="s">
        <v>160</v>
      </c>
      <c r="C2" s="79" t="s">
        <v>159</v>
      </c>
      <c r="D2" s="79" t="s">
        <v>160</v>
      </c>
      <c r="E2" s="79" t="s">
        <v>159</v>
      </c>
      <c r="F2" s="79" t="s">
        <v>160</v>
      </c>
      <c r="G2" s="79" t="s">
        <v>159</v>
      </c>
      <c r="H2" s="79" t="s">
        <v>160</v>
      </c>
      <c r="I2" s="79" t="s">
        <v>159</v>
      </c>
      <c r="J2" s="79" t="s">
        <v>160</v>
      </c>
      <c r="K2" s="79" t="s">
        <v>159</v>
      </c>
      <c r="L2" s="79" t="s">
        <v>160</v>
      </c>
      <c r="M2" s="79" t="s">
        <v>159</v>
      </c>
      <c r="N2" s="79" t="s">
        <v>160</v>
      </c>
    </row>
    <row r="3" spans="1:14" ht="16.149999999999999" x14ac:dyDescent="0.3">
      <c r="A3" s="78" t="str">
        <f>VLOOKUP(B3,分機表!$I$3:$K$83,3,0)</f>
        <v>水墨教室</v>
      </c>
      <c r="B3" s="78">
        <v>1</v>
      </c>
      <c r="C3" s="78" t="str">
        <f>VLOOKUP(D3,分機表!$I$3:$K$83,3,0)</f>
        <v>英語教室</v>
      </c>
      <c r="D3" s="78">
        <v>9</v>
      </c>
      <c r="E3" s="78">
        <f>VLOOKUP(F3,分機表!$I$3:$K$83,3,0)</f>
        <v>302</v>
      </c>
      <c r="F3" s="78">
        <v>17</v>
      </c>
      <c r="G3" s="78">
        <f>VLOOKUP(H3,分機表!$I$3:$K$83,3,0)</f>
        <v>403</v>
      </c>
      <c r="H3" s="78">
        <v>25</v>
      </c>
      <c r="I3" s="78" t="str">
        <f>VLOOKUP(J3,分機表!$I$3:$K$83,3,0)</f>
        <v>幼兒園辦公室</v>
      </c>
      <c r="J3" s="78">
        <v>33</v>
      </c>
      <c r="K3" s="78" t="str">
        <f>VLOOKUP(L3,分機表!$I$3:$K$83,3,0)</f>
        <v>3F機房女廁</v>
      </c>
      <c r="L3" s="78">
        <v>41</v>
      </c>
      <c r="M3" s="78" t="str">
        <f>VLOOKUP(N3,分機表!$I$3:$K$83,3,0)</f>
        <v>校長室旁廁所</v>
      </c>
      <c r="N3" s="78">
        <v>49</v>
      </c>
    </row>
    <row r="4" spans="1:14" ht="16.149999999999999" x14ac:dyDescent="0.3">
      <c r="A4" s="78" t="str">
        <f>VLOOKUP(B4,分機表!$I$3:$K$83,3,0)</f>
        <v>素描教室</v>
      </c>
      <c r="B4" s="78">
        <v>2</v>
      </c>
      <c r="C4" s="78" t="str">
        <f>VLOOKUP(D4,分機表!$I$3:$K$83,3,0)</f>
        <v>設計教室</v>
      </c>
      <c r="D4" s="78">
        <v>10</v>
      </c>
      <c r="E4" s="78">
        <f>VLOOKUP(F4,分機表!$I$3:$K$83,3,0)</f>
        <v>303</v>
      </c>
      <c r="F4" s="78">
        <v>18</v>
      </c>
      <c r="G4" s="78">
        <f>VLOOKUP(H4,分機表!$I$3:$K$83,3,0)</f>
        <v>404</v>
      </c>
      <c r="H4" s="78">
        <v>26</v>
      </c>
      <c r="I4" s="78" t="str">
        <f>VLOOKUP(J4,分機表!$I$3:$K$83,3,0)</f>
        <v>幼一班</v>
      </c>
      <c r="J4" s="78">
        <v>34</v>
      </c>
      <c r="K4" s="78" t="str">
        <f>VLOOKUP(L4,分機表!$I$3:$K$83,3,0)</f>
        <v>3F機房女廁</v>
      </c>
      <c r="L4" s="78">
        <v>42</v>
      </c>
      <c r="M4" s="78" t="str">
        <f>VLOOKUP(N4,分機表!$I$3:$K$83,3,0)</f>
        <v>圖書館旁女廁</v>
      </c>
      <c r="N4" s="78">
        <v>50</v>
      </c>
    </row>
    <row r="5" spans="1:14" ht="16.149999999999999" x14ac:dyDescent="0.3">
      <c r="A5" s="78" t="str">
        <f>VLOOKUP(B5,分機表!$I$3:$K$83,3,0)</f>
        <v>雕塑教室</v>
      </c>
      <c r="B5" s="78">
        <v>3</v>
      </c>
      <c r="C5" s="78" t="str">
        <f>VLOOKUP(D5,分機表!$I$3:$K$83,3,0)</f>
        <v>音樂教室</v>
      </c>
      <c r="D5" s="78">
        <v>11</v>
      </c>
      <c r="E5" s="78">
        <f>VLOOKUP(F5,分機表!$I$3:$K$83,3,0)</f>
        <v>304</v>
      </c>
      <c r="F5" s="78">
        <v>19</v>
      </c>
      <c r="G5" s="78">
        <f>VLOOKUP(H5,分機表!$I$3:$K$83,3,0)</f>
        <v>405</v>
      </c>
      <c r="H5" s="78">
        <v>27</v>
      </c>
      <c r="I5" s="78" t="str">
        <f>VLOOKUP(J5,分機表!$I$3:$K$83,3,0)</f>
        <v>幼二班</v>
      </c>
      <c r="J5" s="78">
        <v>35</v>
      </c>
      <c r="K5" s="78" t="str">
        <f>VLOOKUP(L5,分機表!$I$3:$K$83,3,0)</f>
        <v>3F教師休息室</v>
      </c>
      <c r="L5" s="78">
        <v>43</v>
      </c>
      <c r="M5" s="78" t="str">
        <f>VLOOKUP(N5,分機表!$I$3:$K$83,3,0)</f>
        <v>幼兒園2F女廁</v>
      </c>
      <c r="N5" s="78">
        <v>51</v>
      </c>
    </row>
    <row r="6" spans="1:14" ht="16.149999999999999" x14ac:dyDescent="0.3">
      <c r="A6" s="78" t="str">
        <f>VLOOKUP(B6,分機表!$I$3:$K$83,3,0)</f>
        <v>若魚班</v>
      </c>
      <c r="B6" s="78">
        <v>4</v>
      </c>
      <c r="C6" s="78">
        <f>VLOOKUP(D6,分機表!$I$3:$K$83,3,0)</f>
        <v>201</v>
      </c>
      <c r="D6" s="78">
        <v>12</v>
      </c>
      <c r="E6" s="78">
        <f>VLOOKUP(F6,分機表!$I$3:$K$83,3,0)</f>
        <v>305</v>
      </c>
      <c r="F6" s="78">
        <v>20</v>
      </c>
      <c r="G6" s="78" t="str">
        <f>VLOOKUP(H6,分機表!$I$3:$K$83,3,0)</f>
        <v>校長室旁鋁門</v>
      </c>
      <c r="H6" s="78">
        <v>28</v>
      </c>
      <c r="I6" s="78" t="str">
        <f>VLOOKUP(J6,分機表!$I$3:$K$83,3,0)</f>
        <v>幼三班</v>
      </c>
      <c r="J6" s="78">
        <v>36</v>
      </c>
      <c r="K6" s="78" t="str">
        <f>VLOOKUP(L6,分機表!$I$3:$K$83,3,0)</f>
        <v>3F自然教室</v>
      </c>
      <c r="L6" s="78">
        <v>44</v>
      </c>
      <c r="M6" s="78" t="str">
        <f>VLOOKUP(N6,分機表!$I$3:$K$83,3,0)</f>
        <v>旋轉樓梯</v>
      </c>
      <c r="N6" s="78">
        <v>52</v>
      </c>
    </row>
    <row r="7" spans="1:14" ht="16.149999999999999" x14ac:dyDescent="0.3">
      <c r="A7" s="78" t="str">
        <f>VLOOKUP(B7,分機表!$I$3:$K$83,3,0)</f>
        <v>寢室</v>
      </c>
      <c r="B7" s="78">
        <v>5</v>
      </c>
      <c r="C7" s="78">
        <f>VLOOKUP(D7,分機表!$I$3:$K$83,3,0)</f>
        <v>202</v>
      </c>
      <c r="D7" s="78">
        <v>13</v>
      </c>
      <c r="E7" s="78">
        <f>VLOOKUP(F7,分機表!$I$3:$K$83,3,0)</f>
        <v>306</v>
      </c>
      <c r="F7" s="78">
        <v>21</v>
      </c>
      <c r="G7" s="78" t="str">
        <f>VLOOKUP(H7,分機表!$I$3:$K$83,3,0)</f>
        <v>典藏室</v>
      </c>
      <c r="H7" s="78">
        <v>29</v>
      </c>
      <c r="I7" s="78" t="str">
        <f>VLOOKUP(J7,分機表!$I$3:$K$83,3,0)</f>
        <v>幼四班</v>
      </c>
      <c r="J7" s="78">
        <v>37</v>
      </c>
      <c r="K7" s="78" t="str">
        <f>VLOOKUP(L7,分機表!$I$3:$K$83,3,0)</f>
        <v>3F自教室旁男廁</v>
      </c>
      <c r="L7" s="78">
        <v>45</v>
      </c>
      <c r="M7" s="78" t="str">
        <f>VLOOKUP(N7,分機表!$I$3:$K$83,3,0)</f>
        <v>大門鎖</v>
      </c>
      <c r="N7" s="78">
        <v>53</v>
      </c>
    </row>
    <row r="8" spans="1:14" ht="16.149999999999999" x14ac:dyDescent="0.3">
      <c r="A8" s="78" t="str">
        <f>VLOOKUP(B8,分機表!$I$3:$K$83,3,0)</f>
        <v>餐廳</v>
      </c>
      <c r="B8" s="78">
        <v>6</v>
      </c>
      <c r="C8" s="78">
        <f>VLOOKUP(D8,分機表!$I$3:$K$83,3,0)</f>
        <v>203</v>
      </c>
      <c r="D8" s="78">
        <v>14</v>
      </c>
      <c r="E8" s="78">
        <f>VLOOKUP(F8,分機表!$I$3:$K$83,3,0)</f>
        <v>307</v>
      </c>
      <c r="F8" s="78">
        <v>22</v>
      </c>
      <c r="G8" s="78" t="str">
        <f>VLOOKUP(H8,分機表!$I$3:$K$83,3,0)</f>
        <v>美辦</v>
      </c>
      <c r="H8" s="78">
        <v>30</v>
      </c>
      <c r="I8" s="78" t="str">
        <f>VLOOKUP(J8,分機表!$I$3:$K$83,3,0)</f>
        <v>巡輔教室</v>
      </c>
      <c r="J8" s="78">
        <v>38</v>
      </c>
      <c r="K8" s="78" t="str">
        <f>VLOOKUP(L8,分機表!$I$3:$K$83,3,0)</f>
        <v>4F自然教室</v>
      </c>
      <c r="L8" s="78">
        <v>46</v>
      </c>
      <c r="M8" s="78" t="str">
        <f>VLOOKUP(N8,分機表!$I$3:$K$83,3,0)</f>
        <v>4F美術館</v>
      </c>
      <c r="N8" s="78">
        <v>54</v>
      </c>
    </row>
    <row r="9" spans="1:14" ht="16.149999999999999" x14ac:dyDescent="0.3">
      <c r="A9" s="78" t="str">
        <f>VLOOKUP(B9,分機表!$I$3:$K$83,3,0)</f>
        <v>健康中心</v>
      </c>
      <c r="B9" s="78">
        <v>7</v>
      </c>
      <c r="C9" s="78">
        <f>VLOOKUP(D9,分機表!$I$3:$K$83,3,0)</f>
        <v>204</v>
      </c>
      <c r="D9" s="78">
        <v>15</v>
      </c>
      <c r="E9" s="78">
        <f>VLOOKUP(F9,分機表!$I$3:$K$83,3,0)</f>
        <v>401</v>
      </c>
      <c r="F9" s="78">
        <v>23</v>
      </c>
      <c r="G9" s="78" t="str">
        <f>VLOOKUP(H9,分機表!$I$3:$K$83,3,0)</f>
        <v>幼3連3</v>
      </c>
      <c r="H9" s="78">
        <v>31</v>
      </c>
      <c r="I9" s="78" t="str">
        <f>VLOOKUP(J9,分機表!$I$3:$K$83,3,0)</f>
        <v>幼兒園休息室一</v>
      </c>
      <c r="J9" s="78">
        <v>39</v>
      </c>
      <c r="K9" s="78" t="str">
        <f>VLOOKUP(L9,分機表!$I$3:$K$83,3,0)</f>
        <v>電梯機房</v>
      </c>
      <c r="L9" s="78">
        <v>47</v>
      </c>
      <c r="M9" s="78" t="str">
        <f>VLOOKUP(N9,分機表!$I$3:$K$83,3,0)</f>
        <v>垃圾子車</v>
      </c>
      <c r="N9" s="78">
        <v>55</v>
      </c>
    </row>
    <row r="10" spans="1:14" ht="16.149999999999999" x14ac:dyDescent="0.3">
      <c r="A10" s="78" t="str">
        <f>VLOOKUP(B10,分機表!$I$3:$K$83,3,0)</f>
        <v>版畫教室</v>
      </c>
      <c r="B10" s="78">
        <v>8</v>
      </c>
      <c r="C10" s="78">
        <f>VLOOKUP(D10,分機表!$I$3:$K$83,3,0)</f>
        <v>301</v>
      </c>
      <c r="D10" s="78">
        <v>16</v>
      </c>
      <c r="E10" s="78">
        <f>VLOOKUP(F10,分機表!$I$3:$K$83,3,0)</f>
        <v>402</v>
      </c>
      <c r="F10" s="78">
        <v>24</v>
      </c>
      <c r="G10" s="78" t="str">
        <f>VLOOKUP(H10,分機表!$I$3:$K$83,3,0)</f>
        <v>廚房</v>
      </c>
      <c r="H10" s="78">
        <v>32</v>
      </c>
      <c r="I10" s="78" t="str">
        <f>VLOOKUP(J10,分機表!$I$3:$K$83,3,0)</f>
        <v>幼兒園休息室二</v>
      </c>
      <c r="J10" s="78">
        <v>40</v>
      </c>
      <c r="K10" s="78" t="str">
        <f>VLOOKUP(L10,分機表!$I$3:$K$83,3,0)</f>
        <v>頂樓儲藏室</v>
      </c>
      <c r="L10" s="78">
        <v>48</v>
      </c>
      <c r="M10" s="78"/>
      <c r="N10" s="78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9"/>
  <sheetViews>
    <sheetView topLeftCell="A13" workbookViewId="0">
      <selection activeCell="Q25" sqref="Q25"/>
    </sheetView>
  </sheetViews>
  <sheetFormatPr defaultColWidth="8.875" defaultRowHeight="16.5" x14ac:dyDescent="0.25"/>
  <cols>
    <col min="1" max="1" width="3.625" style="82" customWidth="1"/>
    <col min="2" max="14" width="3.5" style="82" customWidth="1"/>
    <col min="15" max="15" width="4.375" style="82" customWidth="1"/>
    <col min="16" max="18" width="11.75" style="82" customWidth="1"/>
    <col min="19" max="19" width="4.25" style="82" customWidth="1"/>
    <col min="20" max="31" width="2.625" style="82" customWidth="1"/>
    <col min="32" max="33" width="4.625" style="82" customWidth="1"/>
    <col min="34" max="34" width="6" style="82" customWidth="1"/>
    <col min="35" max="35" width="4.625" style="82" customWidth="1"/>
    <col min="36" max="36" width="3.75" style="82" customWidth="1"/>
    <col min="37" max="37" width="3.5" style="82" customWidth="1"/>
    <col min="38" max="16384" width="8.875" style="82"/>
  </cols>
  <sheetData>
    <row r="1" spans="2:38" ht="16.149999999999999" x14ac:dyDescent="0.3">
      <c r="B1" s="82" t="s">
        <v>161</v>
      </c>
    </row>
    <row r="4" spans="2:38" ht="16.149999999999999" x14ac:dyDescent="0.3"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260" t="s">
        <v>25</v>
      </c>
      <c r="U4" s="260"/>
      <c r="V4" s="260"/>
      <c r="W4" s="268" t="s">
        <v>7</v>
      </c>
      <c r="X4" s="268"/>
      <c r="Y4" s="268"/>
      <c r="Z4" s="77"/>
      <c r="AA4" s="77"/>
      <c r="AB4" s="77"/>
      <c r="AC4" s="85"/>
      <c r="AD4" s="85"/>
      <c r="AE4" s="85"/>
      <c r="AF4" s="268"/>
      <c r="AG4" s="268"/>
      <c r="AH4" s="268"/>
      <c r="AI4" s="268"/>
      <c r="AJ4" s="85"/>
      <c r="AK4" s="85"/>
      <c r="AL4" s="83"/>
    </row>
    <row r="5" spans="2:38" x14ac:dyDescent="0.25"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282" t="s">
        <v>19</v>
      </c>
      <c r="U5" s="262">
        <v>311</v>
      </c>
      <c r="V5" s="265"/>
      <c r="W5" s="282" t="s">
        <v>18</v>
      </c>
      <c r="X5" s="293"/>
      <c r="Y5" s="294"/>
      <c r="Z5" s="273"/>
      <c r="AA5" s="83"/>
      <c r="AB5" s="87"/>
      <c r="AC5" s="85"/>
      <c r="AD5" s="85"/>
      <c r="AE5" s="85"/>
      <c r="AF5" s="85"/>
      <c r="AG5" s="85"/>
      <c r="AH5" s="268"/>
      <c r="AI5" s="268"/>
      <c r="AJ5" s="268"/>
      <c r="AK5" s="268"/>
    </row>
    <row r="6" spans="2:38" x14ac:dyDescent="0.25"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288" t="s">
        <v>70</v>
      </c>
      <c r="Q6" s="289"/>
      <c r="R6" s="83"/>
      <c r="S6" s="86"/>
      <c r="T6" s="232"/>
      <c r="U6" s="268"/>
      <c r="V6" s="271"/>
      <c r="W6" s="232"/>
      <c r="X6" s="255"/>
      <c r="Y6" s="233"/>
      <c r="Z6" s="273"/>
      <c r="AA6" s="83"/>
      <c r="AB6" s="85"/>
      <c r="AC6" s="85"/>
      <c r="AD6" s="85"/>
      <c r="AE6" s="85"/>
      <c r="AF6" s="85"/>
      <c r="AG6" s="85"/>
      <c r="AH6" s="268"/>
      <c r="AI6" s="268"/>
      <c r="AJ6" s="268"/>
      <c r="AK6" s="268"/>
    </row>
    <row r="7" spans="2:38" x14ac:dyDescent="0.25">
      <c r="D7" s="209" t="s">
        <v>55</v>
      </c>
      <c r="E7" s="285"/>
      <c r="F7" s="285"/>
      <c r="G7" s="285"/>
      <c r="H7" s="285"/>
      <c r="I7" s="285"/>
      <c r="J7" s="286"/>
      <c r="K7" s="83"/>
      <c r="L7" s="83"/>
      <c r="M7" s="83"/>
      <c r="N7" s="83"/>
      <c r="O7" s="83"/>
      <c r="P7" s="289"/>
      <c r="Q7" s="289"/>
      <c r="R7" s="83"/>
      <c r="S7" s="86"/>
      <c r="T7" s="232"/>
      <c r="U7" s="268"/>
      <c r="V7" s="271"/>
      <c r="W7" s="282" t="s">
        <v>20</v>
      </c>
      <c r="X7" s="262">
        <f>分機表!A10</f>
        <v>116</v>
      </c>
      <c r="Y7" s="294"/>
      <c r="Z7" s="273"/>
      <c r="AA7" s="83"/>
      <c r="AB7" s="85"/>
      <c r="AC7" s="85"/>
      <c r="AD7" s="85"/>
      <c r="AE7" s="85"/>
      <c r="AF7" s="85"/>
      <c r="AG7" s="85"/>
      <c r="AH7" s="85"/>
      <c r="AI7" s="85"/>
      <c r="AJ7" s="268"/>
      <c r="AK7" s="268"/>
    </row>
    <row r="8" spans="2:38" ht="17.25" thickBot="1" x14ac:dyDescent="0.3">
      <c r="D8" s="83"/>
      <c r="E8" s="255" t="s">
        <v>6</v>
      </c>
      <c r="F8" s="255"/>
      <c r="G8" s="255"/>
      <c r="H8" s="255" t="s">
        <v>7</v>
      </c>
      <c r="I8" s="255"/>
      <c r="J8" s="255"/>
      <c r="K8" s="260" t="s">
        <v>25</v>
      </c>
      <c r="L8" s="260"/>
      <c r="M8" s="261"/>
      <c r="N8" s="153" t="s">
        <v>12</v>
      </c>
      <c r="O8" s="83"/>
      <c r="P8" s="83"/>
      <c r="Q8" s="83"/>
      <c r="R8" s="83"/>
      <c r="S8" s="86"/>
      <c r="T8" s="232"/>
      <c r="U8" s="260"/>
      <c r="V8" s="261"/>
      <c r="W8" s="232"/>
      <c r="X8" s="260"/>
      <c r="Y8" s="233"/>
      <c r="Z8" s="276"/>
      <c r="AA8" s="88"/>
      <c r="AB8" s="89"/>
      <c r="AC8" s="85"/>
      <c r="AD8" s="85"/>
      <c r="AE8" s="85"/>
      <c r="AF8" s="85"/>
      <c r="AG8" s="85"/>
      <c r="AH8" s="268"/>
      <c r="AI8" s="268"/>
      <c r="AJ8" s="268"/>
      <c r="AK8" s="268"/>
    </row>
    <row r="9" spans="2:38" ht="16.149999999999999" customHeight="1" x14ac:dyDescent="0.25">
      <c r="D9" s="83"/>
      <c r="E9" s="249" t="str">
        <f>"("&amp;VLOOKUP(F9,分機表!$A$18:$K$75,8,0) &amp; ")"</f>
        <v>(307)</v>
      </c>
      <c r="F9" s="252">
        <v>337</v>
      </c>
      <c r="G9" s="287" t="str">
        <f>VLOOKUP(F9,分機表!$A$3:$H$77,2,0)</f>
        <v>三年一班</v>
      </c>
      <c r="H9" s="249"/>
      <c r="I9" s="252">
        <v>327</v>
      </c>
      <c r="J9" s="287" t="s">
        <v>41</v>
      </c>
      <c r="K9" s="257"/>
      <c r="L9" s="252"/>
      <c r="M9" s="287" t="s">
        <v>39</v>
      </c>
      <c r="N9" s="154"/>
      <c r="O9" s="90"/>
      <c r="P9" s="90"/>
      <c r="Q9" s="90"/>
      <c r="R9" s="90"/>
      <c r="S9" s="83"/>
      <c r="T9" s="282" t="s">
        <v>21</v>
      </c>
      <c r="U9" s="262"/>
      <c r="V9" s="265"/>
      <c r="W9" s="249" t="str">
        <f>VLOOKUP(X9,分機表!$A$3:$H$77,2,0)</f>
        <v>一年一班</v>
      </c>
      <c r="X9" s="262">
        <v>321</v>
      </c>
      <c r="Y9" s="265" t="str">
        <f>"("&amp;VLOOKUP(X9,分機表!$A$18:$K$75,8,0) &amp; ")"</f>
        <v>(201)</v>
      </c>
      <c r="Z9" s="249" t="str">
        <f>VLOOKUP(AA9,分機表!$A$3:$H$77,2,0)</f>
        <v>五年三班</v>
      </c>
      <c r="AA9" s="262">
        <v>331</v>
      </c>
      <c r="AB9" s="265" t="str">
        <f>"("&amp;VLOOKUP(AA9,分機表!$A$18:$K$75,8,0) &amp; ")"</f>
        <v>(301)</v>
      </c>
      <c r="AC9" s="251"/>
      <c r="AD9" s="87"/>
      <c r="AE9" s="87"/>
      <c r="AF9" s="85"/>
      <c r="AG9" s="85"/>
      <c r="AH9" s="85"/>
      <c r="AI9" s="85"/>
      <c r="AJ9" s="85"/>
      <c r="AK9" s="85"/>
    </row>
    <row r="10" spans="2:38" x14ac:dyDescent="0.25">
      <c r="D10" s="83"/>
      <c r="E10" s="250"/>
      <c r="F10" s="253"/>
      <c r="G10" s="287"/>
      <c r="H10" s="250"/>
      <c r="I10" s="253"/>
      <c r="J10" s="287"/>
      <c r="K10" s="258"/>
      <c r="L10" s="253"/>
      <c r="M10" s="287"/>
      <c r="N10" s="155"/>
      <c r="O10" s="83"/>
      <c r="P10" s="83"/>
      <c r="Q10" s="83"/>
      <c r="R10" s="83"/>
      <c r="S10" s="83"/>
      <c r="T10" s="282"/>
      <c r="U10" s="263"/>
      <c r="V10" s="266"/>
      <c r="W10" s="250"/>
      <c r="X10" s="263"/>
      <c r="Y10" s="266"/>
      <c r="Z10" s="250"/>
      <c r="AA10" s="263"/>
      <c r="AB10" s="266"/>
      <c r="AC10" s="282"/>
      <c r="AD10" s="87"/>
      <c r="AE10" s="87"/>
      <c r="AF10" s="85"/>
      <c r="AG10" s="85"/>
      <c r="AH10" s="283"/>
      <c r="AI10" s="284"/>
      <c r="AJ10" s="284"/>
      <c r="AK10" s="284"/>
    </row>
    <row r="11" spans="2:38" x14ac:dyDescent="0.25">
      <c r="D11" s="83"/>
      <c r="E11" s="250"/>
      <c r="F11" s="253"/>
      <c r="G11" s="287"/>
      <c r="H11" s="250"/>
      <c r="I11" s="253"/>
      <c r="J11" s="287"/>
      <c r="K11" s="258"/>
      <c r="L11" s="253"/>
      <c r="M11" s="287"/>
      <c r="N11" s="83"/>
      <c r="O11" s="83"/>
      <c r="P11" s="263" t="s">
        <v>74</v>
      </c>
      <c r="Q11" s="263"/>
      <c r="R11" s="83"/>
      <c r="S11" s="83"/>
      <c r="T11" s="282"/>
      <c r="U11" s="263"/>
      <c r="V11" s="266"/>
      <c r="W11" s="250"/>
      <c r="X11" s="263"/>
      <c r="Y11" s="266"/>
      <c r="Z11" s="250"/>
      <c r="AA11" s="263"/>
      <c r="AB11" s="266"/>
      <c r="AC11" s="282"/>
      <c r="AD11" s="87"/>
      <c r="AE11" s="87"/>
      <c r="AF11" s="85"/>
      <c r="AG11" s="85"/>
      <c r="AH11" s="284"/>
      <c r="AI11" s="284"/>
      <c r="AJ11" s="284"/>
      <c r="AK11" s="284"/>
    </row>
    <row r="12" spans="2:38" x14ac:dyDescent="0.25">
      <c r="D12" s="83" t="s">
        <v>5</v>
      </c>
      <c r="E12" s="251"/>
      <c r="F12" s="254"/>
      <c r="G12" s="287"/>
      <c r="H12" s="251"/>
      <c r="I12" s="254"/>
      <c r="J12" s="287"/>
      <c r="K12" s="259"/>
      <c r="L12" s="254"/>
      <c r="M12" s="287"/>
      <c r="N12" s="83"/>
      <c r="O12" s="83"/>
      <c r="P12" s="263"/>
      <c r="Q12" s="263"/>
      <c r="R12" s="83"/>
      <c r="S12" s="83"/>
      <c r="T12" s="282"/>
      <c r="U12" s="264"/>
      <c r="V12" s="267"/>
      <c r="W12" s="251"/>
      <c r="X12" s="264"/>
      <c r="Y12" s="267"/>
      <c r="Z12" s="251"/>
      <c r="AA12" s="264"/>
      <c r="AB12" s="267"/>
      <c r="AC12" s="282"/>
      <c r="AD12" s="87"/>
      <c r="AE12" s="87"/>
      <c r="AF12" s="85"/>
      <c r="AG12" s="85"/>
      <c r="AH12" s="85"/>
      <c r="AI12" s="85"/>
      <c r="AJ12" s="85"/>
      <c r="AK12" s="85"/>
    </row>
    <row r="13" spans="2:38" ht="16.149999999999999" customHeight="1" x14ac:dyDescent="0.25">
      <c r="B13" s="249" t="str">
        <f>"("&amp;VLOOKUP(C13,分機表!$A$18:$K$75,8,0) &amp; ")"</f>
        <v>(405)</v>
      </c>
      <c r="C13" s="252">
        <v>345</v>
      </c>
      <c r="D13" s="287" t="str">
        <f>VLOOKUP(C13,分機表!$A$3:$H$77,2,0)</f>
        <v>五年一班</v>
      </c>
      <c r="E13" s="249" t="str">
        <f>"("&amp;VLOOKUP(F13,分機表!$A$18:$K$75,8,0) &amp; ")"</f>
        <v>(306)</v>
      </c>
      <c r="F13" s="252">
        <v>336</v>
      </c>
      <c r="G13" s="287" t="str">
        <f>VLOOKUP(F13,分機表!$A$3:$H$77,2,0)</f>
        <v>三年二班</v>
      </c>
      <c r="H13" s="249"/>
      <c r="I13" s="252">
        <v>326</v>
      </c>
      <c r="J13" s="287" t="s">
        <v>43</v>
      </c>
      <c r="K13" s="257"/>
      <c r="L13" s="252"/>
      <c r="M13" s="290" t="s">
        <v>40</v>
      </c>
      <c r="N13" s="83"/>
      <c r="O13" s="83"/>
      <c r="P13" s="263"/>
      <c r="Q13" s="263"/>
      <c r="R13" s="83"/>
      <c r="S13" s="83"/>
      <c r="T13" s="282" t="s">
        <v>82</v>
      </c>
      <c r="U13" s="262">
        <v>312</v>
      </c>
      <c r="V13" s="265"/>
      <c r="W13" s="249" t="str">
        <f>VLOOKUP(X13,分機表!$A$3:$H$77,2,0)</f>
        <v>二年二班</v>
      </c>
      <c r="X13" s="262">
        <v>322</v>
      </c>
      <c r="Y13" s="265" t="str">
        <f>"("&amp;VLOOKUP(X13,分機表!$A$18:$K$75,8,0) &amp; ")"</f>
        <v>(202)</v>
      </c>
      <c r="Z13" s="249" t="str">
        <f>VLOOKUP(AA13,分機表!$A$3:$H$77,2,0)</f>
        <v>三年三班</v>
      </c>
      <c r="AA13" s="262">
        <v>332</v>
      </c>
      <c r="AB13" s="265" t="str">
        <f>"("&amp;VLOOKUP(AA13,分機表!$A$18:$K$75,8,0) &amp; ")"</f>
        <v>(302)</v>
      </c>
      <c r="AC13" s="249" t="str">
        <f>VLOOKUP(AD13,分機表!$A$3:$H$77,2,0)</f>
        <v>五年二班</v>
      </c>
      <c r="AD13" s="262">
        <v>341</v>
      </c>
      <c r="AE13" s="265" t="str">
        <f>"("&amp;VLOOKUP(AD13,分機表!$A$18:$K$75,8,0) &amp; ")"</f>
        <v>(401)</v>
      </c>
      <c r="AF13" s="87"/>
      <c r="AG13" s="87"/>
      <c r="AH13" s="85"/>
      <c r="AI13" s="85"/>
      <c r="AJ13" s="85"/>
      <c r="AK13" s="85"/>
    </row>
    <row r="14" spans="2:38" x14ac:dyDescent="0.25">
      <c r="B14" s="250"/>
      <c r="C14" s="253"/>
      <c r="D14" s="287"/>
      <c r="E14" s="250"/>
      <c r="F14" s="253"/>
      <c r="G14" s="287"/>
      <c r="H14" s="250"/>
      <c r="I14" s="253"/>
      <c r="J14" s="287"/>
      <c r="K14" s="258"/>
      <c r="L14" s="253"/>
      <c r="M14" s="291"/>
      <c r="N14" s="83"/>
      <c r="O14" s="83"/>
      <c r="P14" s="263"/>
      <c r="Q14" s="263"/>
      <c r="R14" s="83"/>
      <c r="S14" s="83"/>
      <c r="T14" s="282"/>
      <c r="U14" s="263"/>
      <c r="V14" s="266"/>
      <c r="W14" s="250"/>
      <c r="X14" s="263"/>
      <c r="Y14" s="266"/>
      <c r="Z14" s="250"/>
      <c r="AA14" s="263"/>
      <c r="AB14" s="266"/>
      <c r="AC14" s="250"/>
      <c r="AD14" s="263"/>
      <c r="AE14" s="266"/>
      <c r="AF14" s="87"/>
      <c r="AG14" s="87"/>
      <c r="AH14" s="85"/>
      <c r="AI14" s="85"/>
      <c r="AJ14" s="85"/>
      <c r="AK14" s="85"/>
    </row>
    <row r="15" spans="2:38" x14ac:dyDescent="0.25">
      <c r="B15" s="250"/>
      <c r="C15" s="253"/>
      <c r="D15" s="287"/>
      <c r="E15" s="250"/>
      <c r="F15" s="253"/>
      <c r="G15" s="287"/>
      <c r="H15" s="250"/>
      <c r="I15" s="253"/>
      <c r="J15" s="287"/>
      <c r="K15" s="258"/>
      <c r="L15" s="253"/>
      <c r="M15" s="291"/>
      <c r="N15" s="83"/>
      <c r="O15" s="83"/>
      <c r="P15" s="83"/>
      <c r="Q15" s="83"/>
      <c r="R15" s="83"/>
      <c r="S15" s="83"/>
      <c r="T15" s="282"/>
      <c r="U15" s="263"/>
      <c r="V15" s="266"/>
      <c r="W15" s="250"/>
      <c r="X15" s="263"/>
      <c r="Y15" s="266"/>
      <c r="Z15" s="250"/>
      <c r="AA15" s="263"/>
      <c r="AB15" s="266"/>
      <c r="AC15" s="250"/>
      <c r="AD15" s="263"/>
      <c r="AE15" s="266"/>
      <c r="AF15" s="87"/>
      <c r="AG15" s="87"/>
      <c r="AH15" s="85"/>
      <c r="AI15" s="85"/>
      <c r="AJ15" s="85"/>
      <c r="AK15" s="85"/>
    </row>
    <row r="16" spans="2:38" ht="17.25" thickBot="1" x14ac:dyDescent="0.3">
      <c r="B16" s="251"/>
      <c r="C16" s="254"/>
      <c r="D16" s="287"/>
      <c r="E16" s="251"/>
      <c r="F16" s="254"/>
      <c r="G16" s="287"/>
      <c r="H16" s="251"/>
      <c r="I16" s="254"/>
      <c r="J16" s="287"/>
      <c r="K16" s="259"/>
      <c r="L16" s="254"/>
      <c r="M16" s="292"/>
      <c r="N16" s="83"/>
      <c r="O16" s="83"/>
      <c r="P16" s="83"/>
      <c r="Q16" s="83"/>
      <c r="R16" s="83"/>
      <c r="S16" s="83"/>
      <c r="T16" s="282"/>
      <c r="U16" s="264"/>
      <c r="V16" s="267"/>
      <c r="W16" s="251"/>
      <c r="X16" s="264"/>
      <c r="Y16" s="267"/>
      <c r="Z16" s="251"/>
      <c r="AA16" s="264"/>
      <c r="AB16" s="267"/>
      <c r="AC16" s="251"/>
      <c r="AD16" s="264"/>
      <c r="AE16" s="267"/>
      <c r="AF16" s="87"/>
      <c r="AG16" s="87"/>
      <c r="AH16" s="85"/>
      <c r="AI16" s="263"/>
      <c r="AJ16" s="85"/>
      <c r="AK16" s="85"/>
    </row>
    <row r="17" spans="4:37" x14ac:dyDescent="0.25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91"/>
      <c r="T17" s="281" t="s">
        <v>25</v>
      </c>
      <c r="U17" s="255"/>
      <c r="V17" s="255"/>
      <c r="W17" s="255" t="s">
        <v>7</v>
      </c>
      <c r="X17" s="255"/>
      <c r="Y17" s="255"/>
      <c r="Z17" s="256" t="s">
        <v>6</v>
      </c>
      <c r="AA17" s="256"/>
      <c r="AB17" s="256"/>
      <c r="AC17" s="256" t="s">
        <v>5</v>
      </c>
      <c r="AD17" s="256"/>
      <c r="AE17" s="256"/>
      <c r="AF17" s="85"/>
      <c r="AG17" s="85"/>
      <c r="AH17" s="85"/>
      <c r="AI17" s="263"/>
      <c r="AJ17" s="85"/>
      <c r="AK17" s="85"/>
    </row>
    <row r="18" spans="4:37" ht="15" customHeight="1" x14ac:dyDescent="0.25">
      <c r="D18" s="83" t="s">
        <v>12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275" t="s">
        <v>25</v>
      </c>
      <c r="P18" s="92" t="s">
        <v>29</v>
      </c>
      <c r="Q18" s="92" t="s">
        <v>28</v>
      </c>
      <c r="R18" s="92" t="s">
        <v>27</v>
      </c>
      <c r="S18" s="153" t="s">
        <v>12</v>
      </c>
      <c r="T18" s="256" t="s">
        <v>0</v>
      </c>
      <c r="U18" s="256"/>
      <c r="V18" s="256"/>
      <c r="W18" s="256"/>
      <c r="X18" s="256"/>
      <c r="Y18" s="256"/>
      <c r="Z18" s="269"/>
      <c r="AA18" s="85"/>
      <c r="AB18" s="85"/>
      <c r="AC18" s="268" t="s">
        <v>25</v>
      </c>
      <c r="AD18" s="85"/>
      <c r="AE18" s="85"/>
      <c r="AF18" s="85"/>
      <c r="AG18" s="85"/>
      <c r="AH18" s="85"/>
      <c r="AI18" s="85"/>
      <c r="AJ18" s="85"/>
      <c r="AK18" s="85"/>
    </row>
    <row r="19" spans="4:37" ht="15" customHeight="1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275"/>
      <c r="P19" s="93">
        <v>315</v>
      </c>
      <c r="Q19" s="93"/>
      <c r="R19" s="93">
        <v>313</v>
      </c>
      <c r="S19" s="154"/>
      <c r="T19" s="268"/>
      <c r="U19" s="270"/>
      <c r="V19" s="270"/>
      <c r="W19" s="270"/>
      <c r="X19" s="270"/>
      <c r="Y19" s="270"/>
      <c r="Z19" s="271"/>
      <c r="AA19" s="85"/>
      <c r="AB19" s="85"/>
      <c r="AC19" s="268"/>
      <c r="AD19" s="85"/>
      <c r="AE19" s="85"/>
      <c r="AF19" s="85"/>
      <c r="AG19" s="85"/>
      <c r="AH19" s="85"/>
      <c r="AI19" s="85"/>
      <c r="AJ19" s="85"/>
      <c r="AK19" s="85"/>
    </row>
    <row r="20" spans="4:37" ht="15" customHeight="1" x14ac:dyDescent="0.25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275"/>
      <c r="P20" s="64"/>
      <c r="Q20" s="64"/>
      <c r="R20" s="64"/>
      <c r="S20" s="154"/>
      <c r="T20" s="260"/>
      <c r="U20" s="260"/>
      <c r="V20" s="260"/>
      <c r="W20" s="260"/>
      <c r="X20" s="260"/>
      <c r="Y20" s="260"/>
      <c r="Z20" s="261"/>
      <c r="AA20" s="85"/>
      <c r="AB20" s="85"/>
      <c r="AC20" s="268"/>
      <c r="AD20" s="85"/>
      <c r="AE20" s="85"/>
      <c r="AF20" s="85"/>
      <c r="AG20" s="85"/>
      <c r="AH20" s="85"/>
      <c r="AI20" s="85"/>
      <c r="AJ20" s="85"/>
      <c r="AK20" s="85"/>
    </row>
    <row r="21" spans="4:37" ht="15" customHeight="1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O21" s="271" t="s">
        <v>7</v>
      </c>
      <c r="P21" s="92" t="str">
        <f>VLOOKUP(P22,分機表!$A$3:$H$77,2,0)</f>
        <v>二年二班</v>
      </c>
      <c r="Q21" s="92" t="str">
        <f>VLOOKUP(Q22,分機表!$A$3:$H$77,2,0)</f>
        <v>二年一班</v>
      </c>
      <c r="R21" s="92" t="s">
        <v>30</v>
      </c>
      <c r="S21" s="279"/>
      <c r="T21" s="256" t="s">
        <v>0</v>
      </c>
      <c r="U21" s="256"/>
      <c r="V21" s="256"/>
      <c r="W21" s="256"/>
      <c r="X21" s="256"/>
      <c r="Y21" s="256"/>
      <c r="Z21" s="269"/>
      <c r="AA21" s="85"/>
      <c r="AB21" s="85"/>
      <c r="AC21" s="268" t="s">
        <v>7</v>
      </c>
      <c r="AD21" s="85"/>
      <c r="AE21" s="85"/>
      <c r="AF21" s="85"/>
      <c r="AG21" s="85"/>
      <c r="AH21" s="85"/>
      <c r="AI21" s="85"/>
      <c r="AJ21" s="85"/>
      <c r="AK21" s="85"/>
    </row>
    <row r="22" spans="4:37" ht="15" customHeight="1" x14ac:dyDescent="0.25">
      <c r="D22" s="83"/>
      <c r="E22" s="83"/>
      <c r="F22" s="83"/>
      <c r="G22" s="83"/>
      <c r="H22" s="83"/>
      <c r="I22" s="83"/>
      <c r="J22" s="83"/>
      <c r="K22" s="83"/>
      <c r="L22" s="83"/>
      <c r="M22" s="83"/>
      <c r="O22" s="271"/>
      <c r="P22" s="93">
        <v>325</v>
      </c>
      <c r="Q22" s="93">
        <v>324</v>
      </c>
      <c r="R22" s="93">
        <v>323</v>
      </c>
      <c r="S22" s="279"/>
      <c r="T22" s="268"/>
      <c r="U22" s="270"/>
      <c r="V22" s="270"/>
      <c r="W22" s="270"/>
      <c r="X22" s="270"/>
      <c r="Y22" s="270"/>
      <c r="Z22" s="271"/>
      <c r="AA22" s="85"/>
      <c r="AB22" s="85"/>
      <c r="AC22" s="268"/>
      <c r="AD22" s="85"/>
      <c r="AE22" s="85"/>
      <c r="AF22" s="85"/>
      <c r="AG22" s="85"/>
      <c r="AH22" s="85"/>
      <c r="AI22" s="85"/>
      <c r="AJ22" s="85"/>
      <c r="AK22" s="85"/>
    </row>
    <row r="23" spans="4:37" ht="15" customHeight="1" x14ac:dyDescent="0.25">
      <c r="D23" s="83"/>
      <c r="E23" s="83"/>
      <c r="F23" s="83"/>
      <c r="G23" s="83"/>
      <c r="H23" s="83"/>
      <c r="I23" s="83"/>
      <c r="J23" s="83"/>
      <c r="K23" s="83"/>
      <c r="L23" s="83"/>
      <c r="M23" s="83"/>
      <c r="O23" s="271"/>
      <c r="P23" s="64" t="str">
        <f>"("&amp;VLOOKUP(P22,分機表!$A$18:$K$75,8,0) &amp; ")"</f>
        <v>(204)</v>
      </c>
      <c r="Q23" s="64" t="str">
        <f>"("&amp;VLOOKUP(Q22,分機表!$A$18:$K$75,8,0) &amp; ")"</f>
        <v>(203)</v>
      </c>
      <c r="R23" s="64"/>
      <c r="S23" s="279"/>
      <c r="T23" s="260"/>
      <c r="U23" s="260"/>
      <c r="V23" s="260"/>
      <c r="W23" s="260"/>
      <c r="X23" s="260"/>
      <c r="Y23" s="260"/>
      <c r="Z23" s="261"/>
      <c r="AA23" s="85"/>
      <c r="AB23" s="85"/>
      <c r="AC23" s="268"/>
      <c r="AD23" s="85"/>
      <c r="AE23" s="85"/>
      <c r="AF23" s="85"/>
      <c r="AG23" s="85"/>
      <c r="AH23" s="85"/>
      <c r="AI23" s="85"/>
      <c r="AJ23" s="85"/>
      <c r="AK23" s="85"/>
    </row>
    <row r="24" spans="4:37" ht="15" customHeight="1" x14ac:dyDescent="0.25">
      <c r="D24" s="83"/>
      <c r="E24" s="83"/>
      <c r="F24" s="83"/>
      <c r="G24" s="83"/>
      <c r="H24" s="83"/>
      <c r="I24" s="83"/>
      <c r="J24" s="83"/>
      <c r="K24" s="83"/>
      <c r="L24" s="83"/>
      <c r="M24" s="83"/>
      <c r="O24" s="271" t="s">
        <v>6</v>
      </c>
      <c r="P24" s="92" t="str">
        <f>VLOOKUP(P25,分機表!$A$3:$H$77,2,0)</f>
        <v>四年二班</v>
      </c>
      <c r="Q24" s="92" t="str">
        <f>VLOOKUP(Q25,分機表!$A$3:$H$77,2,0)</f>
        <v>四年一班</v>
      </c>
      <c r="R24" s="92" t="str">
        <f>VLOOKUP(R25,分機表!$A$3:$H$77,2,0)</f>
        <v>四年三班</v>
      </c>
      <c r="S24" s="279"/>
      <c r="T24" s="256" t="s">
        <v>0</v>
      </c>
      <c r="U24" s="256"/>
      <c r="V24" s="256"/>
      <c r="W24" s="256"/>
      <c r="X24" s="256"/>
      <c r="Y24" s="256"/>
      <c r="Z24" s="269"/>
      <c r="AA24" s="85"/>
      <c r="AB24" s="85"/>
      <c r="AC24" s="268" t="s">
        <v>6</v>
      </c>
      <c r="AD24" s="85"/>
      <c r="AE24" s="85"/>
      <c r="AF24" s="85"/>
      <c r="AG24" s="85"/>
      <c r="AH24" s="85"/>
      <c r="AI24" s="85"/>
      <c r="AJ24" s="85"/>
      <c r="AK24" s="85"/>
    </row>
    <row r="25" spans="4:37" ht="15" customHeight="1" x14ac:dyDescent="0.25">
      <c r="D25" s="83"/>
      <c r="E25" s="83"/>
      <c r="F25" s="83"/>
      <c r="G25" s="83"/>
      <c r="H25" s="83"/>
      <c r="I25" s="83"/>
      <c r="J25" s="83"/>
      <c r="K25" s="83"/>
      <c r="L25" s="83"/>
      <c r="M25" s="83"/>
      <c r="O25" s="271"/>
      <c r="P25" s="93">
        <v>335</v>
      </c>
      <c r="Q25" s="93">
        <v>334</v>
      </c>
      <c r="R25" s="93">
        <v>333</v>
      </c>
      <c r="S25" s="279"/>
      <c r="T25" s="268"/>
      <c r="U25" s="270"/>
      <c r="V25" s="270"/>
      <c r="W25" s="270"/>
      <c r="X25" s="270"/>
      <c r="Y25" s="270"/>
      <c r="Z25" s="271"/>
      <c r="AA25" s="85"/>
      <c r="AB25" s="85"/>
      <c r="AC25" s="268"/>
      <c r="AD25" s="85"/>
      <c r="AE25" s="85"/>
      <c r="AF25" s="85"/>
      <c r="AG25" s="85"/>
      <c r="AH25" s="85"/>
      <c r="AI25" s="85"/>
      <c r="AJ25" s="85"/>
      <c r="AK25" s="85"/>
    </row>
    <row r="26" spans="4:37" ht="15" customHeight="1" x14ac:dyDescent="0.25">
      <c r="D26" s="83"/>
      <c r="E26" s="83"/>
      <c r="F26" s="83"/>
      <c r="G26" s="83"/>
      <c r="H26" s="83"/>
      <c r="I26" s="83"/>
      <c r="J26" s="83"/>
      <c r="K26" s="83"/>
      <c r="L26" s="83"/>
      <c r="M26" s="83"/>
      <c r="O26" s="271"/>
      <c r="P26" s="64" t="str">
        <f>"("&amp;VLOOKUP(P25,分機表!$A$18:$K$75,8,0) &amp; ")"</f>
        <v>(305)</v>
      </c>
      <c r="Q26" s="64" t="str">
        <f>"("&amp;VLOOKUP(Q25,分機表!$A$18:$K$75,8,0) &amp; ")"</f>
        <v>(304)</v>
      </c>
      <c r="R26" s="64" t="str">
        <f>"("&amp;VLOOKUP(R25,分機表!$A$18:$K$75,8,0) &amp; ")"</f>
        <v>(303)</v>
      </c>
      <c r="S26" s="279"/>
      <c r="T26" s="260"/>
      <c r="U26" s="260"/>
      <c r="V26" s="260"/>
      <c r="W26" s="260"/>
      <c r="X26" s="260"/>
      <c r="Y26" s="260"/>
      <c r="Z26" s="261"/>
      <c r="AA26" s="85"/>
      <c r="AB26" s="85"/>
      <c r="AC26" s="268"/>
      <c r="AD26" s="85"/>
      <c r="AE26" s="85"/>
      <c r="AF26" s="85"/>
      <c r="AG26" s="85"/>
      <c r="AH26" s="85"/>
      <c r="AI26" s="85"/>
      <c r="AJ26" s="85"/>
      <c r="AK26" s="85"/>
    </row>
    <row r="27" spans="4:37" ht="15" customHeight="1" x14ac:dyDescent="0.25">
      <c r="D27" s="83"/>
      <c r="E27" s="83"/>
      <c r="F27" s="83"/>
      <c r="G27" s="83"/>
      <c r="H27" s="83"/>
      <c r="I27" s="83"/>
      <c r="J27" s="83"/>
      <c r="K27" s="83"/>
      <c r="L27" s="83"/>
      <c r="M27" s="83"/>
      <c r="O27" s="271" t="s">
        <v>5</v>
      </c>
      <c r="P27" s="92" t="str">
        <f>VLOOKUP(P28,分機表!$A$3:$H$77,2,0)</f>
        <v>六年二班</v>
      </c>
      <c r="Q27" s="92" t="str">
        <f>VLOOKUP(Q28,分機表!$A$3:$H$77,2,0)</f>
        <v>六年一班</v>
      </c>
      <c r="R27" s="92" t="str">
        <f>VLOOKUP(R28,分機表!$A$3:$H$77,2,0)</f>
        <v>六年三班</v>
      </c>
      <c r="S27" s="279"/>
      <c r="T27" s="272" t="s">
        <v>0</v>
      </c>
      <c r="U27" s="256"/>
      <c r="V27" s="256"/>
      <c r="W27" s="256"/>
      <c r="X27" s="256"/>
      <c r="Y27" s="256"/>
      <c r="Z27" s="269"/>
      <c r="AA27" s="85"/>
      <c r="AB27" s="85"/>
      <c r="AC27" s="268" t="s">
        <v>5</v>
      </c>
      <c r="AD27" s="85"/>
      <c r="AE27" s="85"/>
      <c r="AF27" s="85"/>
      <c r="AG27" s="85"/>
      <c r="AH27" s="85"/>
      <c r="AI27" s="85"/>
      <c r="AJ27" s="85"/>
      <c r="AK27" s="85"/>
    </row>
    <row r="28" spans="4:37" ht="15" customHeight="1" x14ac:dyDescent="0.25"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271"/>
      <c r="P28" s="93">
        <v>344</v>
      </c>
      <c r="Q28" s="93">
        <v>343</v>
      </c>
      <c r="R28" s="93">
        <v>342</v>
      </c>
      <c r="S28" s="279"/>
      <c r="T28" s="273"/>
      <c r="U28" s="274"/>
      <c r="V28" s="274"/>
      <c r="W28" s="274"/>
      <c r="X28" s="274"/>
      <c r="Y28" s="274"/>
      <c r="Z28" s="275"/>
      <c r="AA28" s="83"/>
      <c r="AB28" s="83"/>
      <c r="AC28" s="268"/>
      <c r="AD28" s="83"/>
      <c r="AE28" s="83"/>
      <c r="AF28" s="83"/>
      <c r="AG28" s="83"/>
      <c r="AH28" s="83"/>
      <c r="AI28" s="83"/>
      <c r="AJ28" s="83"/>
      <c r="AK28" s="83"/>
    </row>
    <row r="29" spans="4:37" ht="15" customHeight="1" x14ac:dyDescent="0.25"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271"/>
      <c r="P29" s="64" t="str">
        <f>"("&amp;VLOOKUP(P28,分機表!$A$18:$K$75,8,0) &amp; ")"</f>
        <v>(404)</v>
      </c>
      <c r="Q29" s="64" t="str">
        <f>"("&amp;VLOOKUP(Q28,分機表!$A$18:$K$75,8,0) &amp; ")"</f>
        <v>(403)</v>
      </c>
      <c r="R29" s="64" t="str">
        <f>"("&amp;VLOOKUP(R28,分機表!$A$18:$K$75,8,0) &amp; ")"</f>
        <v>(402)</v>
      </c>
      <c r="S29" s="280"/>
      <c r="T29" s="276"/>
      <c r="U29" s="277"/>
      <c r="V29" s="277"/>
      <c r="W29" s="277"/>
      <c r="X29" s="277"/>
      <c r="Y29" s="277"/>
      <c r="Z29" s="278"/>
      <c r="AA29" s="83"/>
      <c r="AB29" s="83"/>
      <c r="AC29" s="268"/>
      <c r="AD29" s="83"/>
      <c r="AE29" s="83"/>
      <c r="AF29" s="83"/>
      <c r="AG29" s="83"/>
      <c r="AH29" s="83"/>
      <c r="AI29" s="83"/>
      <c r="AJ29" s="83"/>
      <c r="AK29" s="83"/>
    </row>
  </sheetData>
  <mergeCells count="90">
    <mergeCell ref="AF4:AI4"/>
    <mergeCell ref="T5:T8"/>
    <mergeCell ref="W5:W6"/>
    <mergeCell ref="AH5:AI5"/>
    <mergeCell ref="AJ5:AK5"/>
    <mergeCell ref="AH6:AI6"/>
    <mergeCell ref="AJ6:AK6"/>
    <mergeCell ref="U5:U8"/>
    <mergeCell ref="V5:V8"/>
    <mergeCell ref="X7:X8"/>
    <mergeCell ref="W4:Y4"/>
    <mergeCell ref="T4:V4"/>
    <mergeCell ref="X5:X6"/>
    <mergeCell ref="Y5:Y6"/>
    <mergeCell ref="Y7:Y8"/>
    <mergeCell ref="Z5:Z6"/>
    <mergeCell ref="D7:J7"/>
    <mergeCell ref="W7:W8"/>
    <mergeCell ref="AJ7:AK7"/>
    <mergeCell ref="N8:N10"/>
    <mergeCell ref="AH8:AI8"/>
    <mergeCell ref="AJ8:AK8"/>
    <mergeCell ref="G9:G12"/>
    <mergeCell ref="J9:J12"/>
    <mergeCell ref="M9:M12"/>
    <mergeCell ref="T9:T12"/>
    <mergeCell ref="P6:Q7"/>
    <mergeCell ref="P11:Q14"/>
    <mergeCell ref="D13:D16"/>
    <mergeCell ref="G13:G16"/>
    <mergeCell ref="J13:J16"/>
    <mergeCell ref="M13:M16"/>
    <mergeCell ref="AI16:AI17"/>
    <mergeCell ref="V13:V16"/>
    <mergeCell ref="W13:W16"/>
    <mergeCell ref="Z9:Z12"/>
    <mergeCell ref="AC9:AC12"/>
    <mergeCell ref="AH10:AK11"/>
    <mergeCell ref="Z13:Z16"/>
    <mergeCell ref="AA9:AA12"/>
    <mergeCell ref="AB9:AB12"/>
    <mergeCell ref="AA13:AA16"/>
    <mergeCell ref="AB13:AB16"/>
    <mergeCell ref="Z7:Z8"/>
    <mergeCell ref="T17:V17"/>
    <mergeCell ref="Z17:AB17"/>
    <mergeCell ref="T18:Z20"/>
    <mergeCell ref="AC18:AC20"/>
    <mergeCell ref="X13:X16"/>
    <mergeCell ref="Y13:Y16"/>
    <mergeCell ref="U13:U16"/>
    <mergeCell ref="AC13:AC16"/>
    <mergeCell ref="T13:T16"/>
    <mergeCell ref="U9:U12"/>
    <mergeCell ref="V9:V12"/>
    <mergeCell ref="W9:W12"/>
    <mergeCell ref="X9:X12"/>
    <mergeCell ref="Y9:Y12"/>
    <mergeCell ref="AC21:AC23"/>
    <mergeCell ref="AC24:AC26"/>
    <mergeCell ref="AC27:AC29"/>
    <mergeCell ref="C13:C16"/>
    <mergeCell ref="B13:B16"/>
    <mergeCell ref="F13:F16"/>
    <mergeCell ref="E13:E16"/>
    <mergeCell ref="H13:H16"/>
    <mergeCell ref="T21:Z23"/>
    <mergeCell ref="T24:Z26"/>
    <mergeCell ref="T27:Z29"/>
    <mergeCell ref="S18:S29"/>
    <mergeCell ref="O18:O20"/>
    <mergeCell ref="O21:O23"/>
    <mergeCell ref="O24:O26"/>
    <mergeCell ref="O27:O29"/>
    <mergeCell ref="E9:E12"/>
    <mergeCell ref="F9:F12"/>
    <mergeCell ref="E8:G8"/>
    <mergeCell ref="AC17:AE17"/>
    <mergeCell ref="I13:I16"/>
    <mergeCell ref="K9:K12"/>
    <mergeCell ref="L9:L12"/>
    <mergeCell ref="K13:K16"/>
    <mergeCell ref="L13:L16"/>
    <mergeCell ref="K8:M8"/>
    <mergeCell ref="H8:J8"/>
    <mergeCell ref="H9:H12"/>
    <mergeCell ref="I9:I12"/>
    <mergeCell ref="AD13:AD16"/>
    <mergeCell ref="AE13:AE16"/>
    <mergeCell ref="W17:Y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9"/>
  <sheetViews>
    <sheetView topLeftCell="A7" workbookViewId="0">
      <selection activeCell="R22" sqref="R22"/>
    </sheetView>
  </sheetViews>
  <sheetFormatPr defaultColWidth="8.875" defaultRowHeight="16.5" x14ac:dyDescent="0.25"/>
  <cols>
    <col min="1" max="1" width="3.625" style="82" customWidth="1"/>
    <col min="2" max="14" width="3.5" style="82" customWidth="1"/>
    <col min="15" max="15" width="4.375" style="82" customWidth="1"/>
    <col min="16" max="18" width="11.75" style="82" customWidth="1"/>
    <col min="19" max="19" width="4.25" style="82" customWidth="1"/>
    <col min="20" max="31" width="2.625" style="82" customWidth="1"/>
    <col min="32" max="33" width="4.625" style="82" customWidth="1"/>
    <col min="34" max="34" width="6" style="82" customWidth="1"/>
    <col min="35" max="35" width="4.625" style="82" customWidth="1"/>
    <col min="36" max="36" width="3.75" style="82" customWidth="1"/>
    <col min="37" max="37" width="3.5" style="82" customWidth="1"/>
    <col min="38" max="16384" width="8.875" style="82"/>
  </cols>
  <sheetData>
    <row r="1" spans="2:38" ht="16.149999999999999" x14ac:dyDescent="0.3">
      <c r="B1" s="82" t="s">
        <v>161</v>
      </c>
    </row>
    <row r="2" spans="2:38" x14ac:dyDescent="0.25">
      <c r="D2" s="298" t="s">
        <v>183</v>
      </c>
      <c r="E2" s="298"/>
      <c r="F2" s="298"/>
      <c r="G2" s="298"/>
      <c r="H2" s="298"/>
      <c r="I2" s="298"/>
      <c r="J2" s="298"/>
      <c r="K2" s="298"/>
      <c r="L2" s="298" t="str">
        <f>Q24</f>
        <v>四年一班</v>
      </c>
      <c r="M2" s="298"/>
      <c r="N2" s="298" t="s">
        <v>184</v>
      </c>
      <c r="O2" s="298"/>
      <c r="P2" s="298"/>
      <c r="Q2" s="298"/>
      <c r="R2" s="298"/>
    </row>
    <row r="3" spans="2:38" x14ac:dyDescent="0.25">
      <c r="D3" s="298" t="s">
        <v>187</v>
      </c>
      <c r="E3" s="298"/>
      <c r="F3" s="298"/>
      <c r="G3" s="298"/>
      <c r="H3" s="298"/>
      <c r="I3" s="298"/>
      <c r="J3" s="298"/>
      <c r="K3" s="298"/>
    </row>
    <row r="4" spans="2:38" ht="16.149999999999999" x14ac:dyDescent="0.3"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84"/>
      <c r="T4" s="260" t="s">
        <v>25</v>
      </c>
      <c r="U4" s="260"/>
      <c r="V4" s="260"/>
      <c r="W4" s="268" t="s">
        <v>7</v>
      </c>
      <c r="X4" s="268"/>
      <c r="Y4" s="268"/>
      <c r="Z4" s="101"/>
      <c r="AA4" s="101"/>
      <c r="AB4" s="101"/>
      <c r="AC4" s="98"/>
      <c r="AD4" s="98"/>
      <c r="AE4" s="98"/>
      <c r="AF4" s="268"/>
      <c r="AG4" s="268"/>
      <c r="AH4" s="268"/>
      <c r="AI4" s="268"/>
      <c r="AJ4" s="98"/>
      <c r="AK4" s="98"/>
      <c r="AL4" s="102"/>
    </row>
    <row r="5" spans="2:38" x14ac:dyDescent="0.25"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86"/>
      <c r="T5" s="282" t="s">
        <v>19</v>
      </c>
      <c r="U5" s="262">
        <v>311</v>
      </c>
      <c r="V5" s="295" t="s">
        <v>175</v>
      </c>
      <c r="W5" s="282" t="s">
        <v>18</v>
      </c>
      <c r="X5" s="293"/>
      <c r="Y5" s="294" t="s">
        <v>185</v>
      </c>
      <c r="Z5" s="273" t="s">
        <v>186</v>
      </c>
      <c r="AA5" s="102"/>
      <c r="AB5" s="100"/>
      <c r="AC5" s="98"/>
      <c r="AD5" s="98"/>
      <c r="AE5" s="98"/>
      <c r="AF5" s="98"/>
      <c r="AG5" s="98"/>
      <c r="AH5" s="268"/>
      <c r="AI5" s="268"/>
      <c r="AJ5" s="268"/>
      <c r="AK5" s="268"/>
    </row>
    <row r="6" spans="2:38" x14ac:dyDescent="0.25"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288" t="s">
        <v>182</v>
      </c>
      <c r="Q6" s="289"/>
      <c r="R6" s="102"/>
      <c r="S6" s="86"/>
      <c r="T6" s="232"/>
      <c r="U6" s="268"/>
      <c r="V6" s="266"/>
      <c r="W6" s="232"/>
      <c r="X6" s="255"/>
      <c r="Y6" s="233"/>
      <c r="Z6" s="273"/>
      <c r="AA6" s="102"/>
      <c r="AB6" s="98"/>
      <c r="AC6" s="98"/>
      <c r="AD6" s="98"/>
      <c r="AE6" s="98"/>
      <c r="AF6" s="98"/>
      <c r="AG6" s="98"/>
      <c r="AH6" s="268"/>
      <c r="AI6" s="268"/>
      <c r="AJ6" s="268"/>
      <c r="AK6" s="268"/>
    </row>
    <row r="7" spans="2:38" x14ac:dyDescent="0.25">
      <c r="D7" s="209" t="s">
        <v>55</v>
      </c>
      <c r="E7" s="285"/>
      <c r="F7" s="285"/>
      <c r="G7" s="285"/>
      <c r="H7" s="285"/>
      <c r="I7" s="285"/>
      <c r="J7" s="286"/>
      <c r="K7" s="102"/>
      <c r="L7" s="102"/>
      <c r="M7" s="102"/>
      <c r="N7" s="102"/>
      <c r="O7" s="102"/>
      <c r="P7" s="289"/>
      <c r="Q7" s="289"/>
      <c r="R7" s="102"/>
      <c r="S7" s="86"/>
      <c r="T7" s="232"/>
      <c r="U7" s="268"/>
      <c r="V7" s="266"/>
      <c r="W7" s="282" t="s">
        <v>20</v>
      </c>
      <c r="X7" s="262">
        <f>分機表!A10</f>
        <v>116</v>
      </c>
      <c r="Y7" s="294"/>
      <c r="Z7" s="273"/>
      <c r="AA7" s="102"/>
      <c r="AB7" s="98"/>
      <c r="AC7" s="98"/>
      <c r="AD7" s="98"/>
      <c r="AE7" s="98"/>
      <c r="AF7" s="98"/>
      <c r="AG7" s="98"/>
      <c r="AH7" s="98"/>
      <c r="AI7" s="98"/>
      <c r="AJ7" s="268"/>
      <c r="AK7" s="268"/>
    </row>
    <row r="8" spans="2:38" ht="17.25" thickBot="1" x14ac:dyDescent="0.3">
      <c r="D8" s="102"/>
      <c r="E8" s="255" t="s">
        <v>6</v>
      </c>
      <c r="F8" s="255"/>
      <c r="G8" s="255"/>
      <c r="H8" s="255" t="s">
        <v>7</v>
      </c>
      <c r="I8" s="255"/>
      <c r="J8" s="255"/>
      <c r="K8" s="260" t="s">
        <v>25</v>
      </c>
      <c r="L8" s="260"/>
      <c r="M8" s="261"/>
      <c r="N8" s="153" t="s">
        <v>12</v>
      </c>
      <c r="O8" s="102"/>
      <c r="P8" s="102"/>
      <c r="Q8" s="102"/>
      <c r="R8" s="102"/>
      <c r="S8" s="86"/>
      <c r="T8" s="232"/>
      <c r="U8" s="260"/>
      <c r="V8" s="267"/>
      <c r="W8" s="232"/>
      <c r="X8" s="260"/>
      <c r="Y8" s="233"/>
      <c r="Z8" s="276"/>
      <c r="AA8" s="103"/>
      <c r="AB8" s="99"/>
      <c r="AC8" s="98"/>
      <c r="AD8" s="98"/>
      <c r="AE8" s="98"/>
      <c r="AF8" s="98"/>
      <c r="AG8" s="98"/>
      <c r="AH8" s="268"/>
      <c r="AI8" s="268"/>
      <c r="AJ8" s="268"/>
      <c r="AK8" s="268"/>
    </row>
    <row r="9" spans="2:38" ht="16.149999999999999" customHeight="1" x14ac:dyDescent="0.25">
      <c r="D9" s="102"/>
      <c r="E9" s="249" t="str">
        <f>"("&amp;VLOOKUP(F9,分機表!$A$18:$L$75,12,0) &amp; ")"</f>
        <v>(20)</v>
      </c>
      <c r="F9" s="252">
        <v>337</v>
      </c>
      <c r="G9" s="287" t="str">
        <f>VLOOKUP(F9,分機表!$A$3:$H$77,2,0)</f>
        <v>三年一班</v>
      </c>
      <c r="H9" s="296" t="s">
        <v>180</v>
      </c>
      <c r="I9" s="252">
        <v>327</v>
      </c>
      <c r="J9" s="287" t="s">
        <v>41</v>
      </c>
      <c r="K9" s="297" t="s">
        <v>178</v>
      </c>
      <c r="L9" s="252"/>
      <c r="M9" s="287" t="s">
        <v>39</v>
      </c>
      <c r="N9" s="154"/>
      <c r="O9" s="90"/>
      <c r="P9" s="90"/>
      <c r="Q9" s="90"/>
      <c r="R9" s="90"/>
      <c r="S9" s="102"/>
      <c r="T9" s="282" t="s">
        <v>21</v>
      </c>
      <c r="U9" s="262"/>
      <c r="V9" s="265"/>
      <c r="W9" s="249" t="str">
        <f>VLOOKUP(X9,分機表!$A$3:$H$77,2,0)</f>
        <v>一年一班</v>
      </c>
      <c r="X9" s="262">
        <v>321</v>
      </c>
      <c r="Y9" s="265" t="str">
        <f>"("&amp;VLOOKUP(X9,分機表!$A$18:$L$75,12,0) &amp; ")"</f>
        <v>(11)</v>
      </c>
      <c r="Z9" s="249" t="str">
        <f>VLOOKUP(AA9,分機表!$A$3:$H$77,2,0)</f>
        <v>五年三班</v>
      </c>
      <c r="AA9" s="262">
        <v>331</v>
      </c>
      <c r="AB9" s="265" t="str">
        <f>"("&amp;VLOOKUP(AA9,分機表!$A$18:$L$75,12,0) &amp; ")"</f>
        <v>(1/26)</v>
      </c>
      <c r="AC9" s="251"/>
      <c r="AD9" s="100"/>
      <c r="AE9" s="100"/>
      <c r="AF9" s="98"/>
      <c r="AG9" s="98"/>
      <c r="AH9" s="98"/>
      <c r="AI9" s="98"/>
      <c r="AJ9" s="98"/>
      <c r="AK9" s="98"/>
    </row>
    <row r="10" spans="2:38" x14ac:dyDescent="0.25">
      <c r="D10" s="102"/>
      <c r="E10" s="250"/>
      <c r="F10" s="253"/>
      <c r="G10" s="287"/>
      <c r="H10" s="250"/>
      <c r="I10" s="253"/>
      <c r="J10" s="287"/>
      <c r="K10" s="258"/>
      <c r="L10" s="253"/>
      <c r="M10" s="287"/>
      <c r="N10" s="155"/>
      <c r="O10" s="102"/>
      <c r="P10" s="102"/>
      <c r="Q10" s="102"/>
      <c r="R10" s="102"/>
      <c r="S10" s="102"/>
      <c r="T10" s="282"/>
      <c r="U10" s="263"/>
      <c r="V10" s="266"/>
      <c r="W10" s="250"/>
      <c r="X10" s="263"/>
      <c r="Y10" s="266"/>
      <c r="Z10" s="250"/>
      <c r="AA10" s="263"/>
      <c r="AB10" s="266"/>
      <c r="AC10" s="282"/>
      <c r="AD10" s="100"/>
      <c r="AE10" s="100"/>
      <c r="AF10" s="98"/>
      <c r="AG10" s="98"/>
      <c r="AH10" s="283"/>
      <c r="AI10" s="284"/>
      <c r="AJ10" s="284"/>
      <c r="AK10" s="284"/>
    </row>
    <row r="11" spans="2:38" x14ac:dyDescent="0.25">
      <c r="D11" s="102"/>
      <c r="E11" s="250"/>
      <c r="F11" s="253"/>
      <c r="G11" s="287"/>
      <c r="H11" s="250"/>
      <c r="I11" s="253"/>
      <c r="J11" s="287"/>
      <c r="K11" s="258"/>
      <c r="L11" s="253"/>
      <c r="M11" s="287"/>
      <c r="N11" s="102"/>
      <c r="O11" s="102"/>
      <c r="P11" s="263" t="s">
        <v>74</v>
      </c>
      <c r="Q11" s="263"/>
      <c r="R11" s="102"/>
      <c r="S11" s="102"/>
      <c r="T11" s="282"/>
      <c r="U11" s="263"/>
      <c r="V11" s="266"/>
      <c r="W11" s="250"/>
      <c r="X11" s="263"/>
      <c r="Y11" s="266"/>
      <c r="Z11" s="250"/>
      <c r="AA11" s="263"/>
      <c r="AB11" s="266"/>
      <c r="AC11" s="282"/>
      <c r="AD11" s="100"/>
      <c r="AE11" s="100"/>
      <c r="AF11" s="98"/>
      <c r="AG11" s="98"/>
      <c r="AH11" s="284"/>
      <c r="AI11" s="284"/>
      <c r="AJ11" s="284"/>
      <c r="AK11" s="284"/>
    </row>
    <row r="12" spans="2:38" x14ac:dyDescent="0.25">
      <c r="D12" s="102" t="s">
        <v>5</v>
      </c>
      <c r="E12" s="251"/>
      <c r="F12" s="254"/>
      <c r="G12" s="287"/>
      <c r="H12" s="251"/>
      <c r="I12" s="254"/>
      <c r="J12" s="287"/>
      <c r="K12" s="259"/>
      <c r="L12" s="254"/>
      <c r="M12" s="287"/>
      <c r="N12" s="102"/>
      <c r="O12" s="102"/>
      <c r="P12" s="263"/>
      <c r="Q12" s="263"/>
      <c r="R12" s="102"/>
      <c r="S12" s="102"/>
      <c r="T12" s="282"/>
      <c r="U12" s="264"/>
      <c r="V12" s="267"/>
      <c r="W12" s="251"/>
      <c r="X12" s="264"/>
      <c r="Y12" s="267"/>
      <c r="Z12" s="251"/>
      <c r="AA12" s="264"/>
      <c r="AB12" s="267"/>
      <c r="AC12" s="282"/>
      <c r="AD12" s="100"/>
      <c r="AE12" s="100"/>
      <c r="AF12" s="98"/>
      <c r="AG12" s="98"/>
      <c r="AH12" s="98"/>
      <c r="AI12" s="98"/>
      <c r="AJ12" s="98"/>
      <c r="AK12" s="98"/>
    </row>
    <row r="13" spans="2:38" ht="16.149999999999999" customHeight="1" x14ac:dyDescent="0.25">
      <c r="B13" s="249" t="str">
        <f>"("&amp;VLOOKUP(C13,分機表!$A$18:$L$75,12,0) &amp; ")"</f>
        <v>(6)</v>
      </c>
      <c r="C13" s="252">
        <v>345</v>
      </c>
      <c r="D13" s="287" t="str">
        <f>VLOOKUP(C13,分機表!$A$3:$H$77,2,0)</f>
        <v>五年一班</v>
      </c>
      <c r="E13" s="249" t="str">
        <f>"("&amp;VLOOKUP(F13,分機表!$A$18:$L$75,12,0) &amp; ")"</f>
        <v>(1/27)</v>
      </c>
      <c r="F13" s="252">
        <v>336</v>
      </c>
      <c r="G13" s="287" t="str">
        <f>VLOOKUP(F13,分機表!$A$3:$H$77,2,0)</f>
        <v>三年二班</v>
      </c>
      <c r="H13" s="296" t="s">
        <v>181</v>
      </c>
      <c r="I13" s="252">
        <v>326</v>
      </c>
      <c r="J13" s="287" t="s">
        <v>43</v>
      </c>
      <c r="K13" s="297" t="s">
        <v>179</v>
      </c>
      <c r="L13" s="252"/>
      <c r="M13" s="290" t="s">
        <v>40</v>
      </c>
      <c r="N13" s="102"/>
      <c r="O13" s="102"/>
      <c r="P13" s="263"/>
      <c r="Q13" s="263"/>
      <c r="R13" s="102"/>
      <c r="S13" s="102"/>
      <c r="T13" s="282" t="s">
        <v>82</v>
      </c>
      <c r="U13" s="262">
        <v>312</v>
      </c>
      <c r="V13" s="265" t="str">
        <f>"("&amp;VLOOKUP(U13,分機表!$A$18:$L$75,12,0) &amp; ")"</f>
        <v>(接7)</v>
      </c>
      <c r="W13" s="249" t="str">
        <f>VLOOKUP(X13,分機表!$A$3:$H$77,2,0)</f>
        <v>二年二班</v>
      </c>
      <c r="X13" s="262">
        <v>322</v>
      </c>
      <c r="Y13" s="265" t="str">
        <f>"("&amp;VLOOKUP(X13,分機表!$A$18:$L$75,12,0) &amp; ")"</f>
        <v>(7)</v>
      </c>
      <c r="Z13" s="249" t="str">
        <f>VLOOKUP(AA13,分機表!$A$3:$H$77,2,0)</f>
        <v>三年三班</v>
      </c>
      <c r="AA13" s="262">
        <v>332</v>
      </c>
      <c r="AB13" s="265" t="str">
        <f>"("&amp;VLOOKUP(AA13,分機表!$A$18:$L$75,12,0) &amp; ")"</f>
        <v>(19)</v>
      </c>
      <c r="AC13" s="249" t="str">
        <f>VLOOKUP(AD13,分機表!$A$3:$H$77,2,0)</f>
        <v>五年二班</v>
      </c>
      <c r="AD13" s="262">
        <v>341</v>
      </c>
      <c r="AE13" s="265" t="str">
        <f>"("&amp;VLOOKUP(AD13,分機表!$A$18:$L$75,12,0) &amp; ")"</f>
        <v>(17)</v>
      </c>
      <c r="AF13" s="100"/>
      <c r="AG13" s="100"/>
      <c r="AH13" s="98"/>
      <c r="AI13" s="98"/>
      <c r="AJ13" s="98"/>
      <c r="AK13" s="98"/>
    </row>
    <row r="14" spans="2:38" x14ac:dyDescent="0.25">
      <c r="B14" s="250"/>
      <c r="C14" s="253"/>
      <c r="D14" s="287"/>
      <c r="E14" s="250"/>
      <c r="F14" s="253"/>
      <c r="G14" s="287"/>
      <c r="H14" s="250"/>
      <c r="I14" s="253"/>
      <c r="J14" s="287"/>
      <c r="K14" s="258"/>
      <c r="L14" s="253"/>
      <c r="M14" s="291"/>
      <c r="N14" s="102"/>
      <c r="O14" s="102"/>
      <c r="P14" s="263"/>
      <c r="Q14" s="263"/>
      <c r="R14" s="102"/>
      <c r="S14" s="102"/>
      <c r="T14" s="282"/>
      <c r="U14" s="263"/>
      <c r="V14" s="266"/>
      <c r="W14" s="250"/>
      <c r="X14" s="263"/>
      <c r="Y14" s="266"/>
      <c r="Z14" s="250"/>
      <c r="AA14" s="263"/>
      <c r="AB14" s="266"/>
      <c r="AC14" s="250"/>
      <c r="AD14" s="263"/>
      <c r="AE14" s="266"/>
      <c r="AF14" s="100"/>
      <c r="AG14" s="100"/>
      <c r="AH14" s="98"/>
      <c r="AI14" s="98"/>
      <c r="AJ14" s="98"/>
      <c r="AK14" s="98"/>
    </row>
    <row r="15" spans="2:38" x14ac:dyDescent="0.25">
      <c r="B15" s="250"/>
      <c r="C15" s="253"/>
      <c r="D15" s="287"/>
      <c r="E15" s="250"/>
      <c r="F15" s="253"/>
      <c r="G15" s="287"/>
      <c r="H15" s="250"/>
      <c r="I15" s="253"/>
      <c r="J15" s="287"/>
      <c r="K15" s="258"/>
      <c r="L15" s="253"/>
      <c r="M15" s="291"/>
      <c r="N15" s="102"/>
      <c r="O15" s="102"/>
      <c r="P15" s="102"/>
      <c r="Q15" s="102"/>
      <c r="R15" s="102"/>
      <c r="S15" s="102"/>
      <c r="T15" s="282"/>
      <c r="U15" s="263"/>
      <c r="V15" s="266"/>
      <c r="W15" s="250"/>
      <c r="X15" s="263"/>
      <c r="Y15" s="266"/>
      <c r="Z15" s="250"/>
      <c r="AA15" s="263"/>
      <c r="AB15" s="266"/>
      <c r="AC15" s="250"/>
      <c r="AD15" s="263"/>
      <c r="AE15" s="266"/>
      <c r="AF15" s="100"/>
      <c r="AG15" s="100"/>
      <c r="AH15" s="98"/>
      <c r="AI15" s="98"/>
      <c r="AJ15" s="98"/>
      <c r="AK15" s="98"/>
    </row>
    <row r="16" spans="2:38" ht="17.25" thickBot="1" x14ac:dyDescent="0.3">
      <c r="B16" s="251"/>
      <c r="C16" s="254"/>
      <c r="D16" s="287"/>
      <c r="E16" s="251"/>
      <c r="F16" s="254"/>
      <c r="G16" s="287"/>
      <c r="H16" s="251"/>
      <c r="I16" s="254"/>
      <c r="J16" s="287"/>
      <c r="K16" s="259"/>
      <c r="L16" s="254"/>
      <c r="M16" s="292"/>
      <c r="N16" s="102"/>
      <c r="O16" s="102"/>
      <c r="P16" s="102"/>
      <c r="Q16" s="102"/>
      <c r="R16" s="102"/>
      <c r="S16" s="102"/>
      <c r="T16" s="282"/>
      <c r="U16" s="264"/>
      <c r="V16" s="267"/>
      <c r="W16" s="251"/>
      <c r="X16" s="264"/>
      <c r="Y16" s="267"/>
      <c r="Z16" s="251"/>
      <c r="AA16" s="264"/>
      <c r="AB16" s="267"/>
      <c r="AC16" s="251"/>
      <c r="AD16" s="264"/>
      <c r="AE16" s="267"/>
      <c r="AF16" s="100"/>
      <c r="AG16" s="100"/>
      <c r="AH16" s="98"/>
      <c r="AI16" s="263"/>
      <c r="AJ16" s="98"/>
      <c r="AK16" s="98"/>
    </row>
    <row r="17" spans="4:37" x14ac:dyDescent="0.2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91"/>
      <c r="T17" s="281" t="s">
        <v>25</v>
      </c>
      <c r="U17" s="255"/>
      <c r="V17" s="255"/>
      <c r="W17" s="255" t="s">
        <v>7</v>
      </c>
      <c r="X17" s="255"/>
      <c r="Y17" s="255"/>
      <c r="Z17" s="256" t="s">
        <v>6</v>
      </c>
      <c r="AA17" s="256"/>
      <c r="AB17" s="256"/>
      <c r="AC17" s="256" t="s">
        <v>5</v>
      </c>
      <c r="AD17" s="256"/>
      <c r="AE17" s="256"/>
      <c r="AF17" s="98"/>
      <c r="AG17" s="98"/>
      <c r="AH17" s="98"/>
      <c r="AI17" s="263"/>
      <c r="AJ17" s="98"/>
      <c r="AK17" s="98"/>
    </row>
    <row r="18" spans="4:37" ht="15" customHeight="1" x14ac:dyDescent="0.25">
      <c r="D18" s="102" t="s">
        <v>12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275" t="s">
        <v>25</v>
      </c>
      <c r="P18" s="92" t="s">
        <v>29</v>
      </c>
      <c r="Q18" s="92" t="s">
        <v>28</v>
      </c>
      <c r="R18" s="92" t="s">
        <v>27</v>
      </c>
      <c r="S18" s="153" t="s">
        <v>12</v>
      </c>
      <c r="T18" s="256" t="s">
        <v>0</v>
      </c>
      <c r="U18" s="256"/>
      <c r="V18" s="256"/>
      <c r="W18" s="256"/>
      <c r="X18" s="256"/>
      <c r="Y18" s="256"/>
      <c r="Z18" s="269"/>
      <c r="AA18" s="98"/>
      <c r="AB18" s="98"/>
      <c r="AC18" s="268" t="s">
        <v>25</v>
      </c>
      <c r="AD18" s="98"/>
      <c r="AE18" s="98"/>
      <c r="AF18" s="98"/>
      <c r="AG18" s="98"/>
      <c r="AH18" s="98"/>
      <c r="AI18" s="98"/>
      <c r="AJ18" s="98"/>
      <c r="AK18" s="98"/>
    </row>
    <row r="19" spans="4:37" ht="15" customHeight="1" x14ac:dyDescent="0.25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275"/>
      <c r="P19" s="93">
        <v>315</v>
      </c>
      <c r="Q19" s="93"/>
      <c r="R19" s="93">
        <v>313</v>
      </c>
      <c r="S19" s="154"/>
      <c r="T19" s="268"/>
      <c r="U19" s="270"/>
      <c r="V19" s="270"/>
      <c r="W19" s="270"/>
      <c r="X19" s="270"/>
      <c r="Y19" s="270"/>
      <c r="Z19" s="271"/>
      <c r="AA19" s="98"/>
      <c r="AB19" s="98"/>
      <c r="AC19" s="268"/>
      <c r="AD19" s="98"/>
      <c r="AE19" s="98"/>
      <c r="AF19" s="98"/>
      <c r="AG19" s="98"/>
      <c r="AH19" s="98"/>
      <c r="AI19" s="98"/>
      <c r="AJ19" s="98"/>
      <c r="AK19" s="98"/>
    </row>
    <row r="20" spans="4:37" ht="15" customHeight="1" x14ac:dyDescent="0.25"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275"/>
      <c r="P20" s="97"/>
      <c r="Q20" s="97"/>
      <c r="R20" s="107" t="s">
        <v>176</v>
      </c>
      <c r="S20" s="154"/>
      <c r="T20" s="260"/>
      <c r="U20" s="260"/>
      <c r="V20" s="260"/>
      <c r="W20" s="260"/>
      <c r="X20" s="260"/>
      <c r="Y20" s="260"/>
      <c r="Z20" s="261"/>
      <c r="AA20" s="98"/>
      <c r="AB20" s="98"/>
      <c r="AC20" s="268"/>
      <c r="AD20" s="98"/>
      <c r="AE20" s="98"/>
      <c r="AF20" s="98"/>
      <c r="AG20" s="98"/>
      <c r="AH20" s="98"/>
      <c r="AI20" s="98"/>
      <c r="AJ20" s="98"/>
      <c r="AK20" s="98"/>
    </row>
    <row r="21" spans="4:37" ht="15" customHeight="1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O21" s="271" t="s">
        <v>7</v>
      </c>
      <c r="P21" s="92" t="str">
        <f>VLOOKUP(P22,分機表!$A$3:$H$77,2,0)</f>
        <v>二年二班</v>
      </c>
      <c r="Q21" s="92" t="str">
        <f>VLOOKUP(Q22,分機表!$A$3:$H$77,2,0)</f>
        <v>二年一班</v>
      </c>
      <c r="R21" s="92" t="s">
        <v>30</v>
      </c>
      <c r="S21" s="279"/>
      <c r="T21" s="256" t="s">
        <v>0</v>
      </c>
      <c r="U21" s="256"/>
      <c r="V21" s="256"/>
      <c r="W21" s="256"/>
      <c r="X21" s="256"/>
      <c r="Y21" s="256"/>
      <c r="Z21" s="269"/>
      <c r="AA21" s="98"/>
      <c r="AB21" s="98"/>
      <c r="AC21" s="268" t="s">
        <v>7</v>
      </c>
      <c r="AD21" s="98"/>
      <c r="AE21" s="98"/>
      <c r="AF21" s="98"/>
      <c r="AG21" s="98"/>
      <c r="AH21" s="98"/>
      <c r="AI21" s="98"/>
      <c r="AJ21" s="98"/>
      <c r="AK21" s="98"/>
    </row>
    <row r="22" spans="4:37" ht="15" customHeight="1" x14ac:dyDescent="0.25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O22" s="271"/>
      <c r="P22" s="93">
        <v>325</v>
      </c>
      <c r="Q22" s="93">
        <v>324</v>
      </c>
      <c r="R22" s="93">
        <v>323</v>
      </c>
      <c r="S22" s="279"/>
      <c r="T22" s="268"/>
      <c r="U22" s="270"/>
      <c r="V22" s="270"/>
      <c r="W22" s="270"/>
      <c r="X22" s="270"/>
      <c r="Y22" s="270"/>
      <c r="Z22" s="271"/>
      <c r="AA22" s="98"/>
      <c r="AB22" s="98"/>
      <c r="AC22" s="268"/>
      <c r="AD22" s="98"/>
      <c r="AE22" s="98"/>
      <c r="AF22" s="98"/>
      <c r="AG22" s="98"/>
      <c r="AH22" s="98"/>
      <c r="AI22" s="98"/>
      <c r="AJ22" s="98"/>
      <c r="AK22" s="98"/>
    </row>
    <row r="23" spans="4:37" ht="15" customHeight="1" x14ac:dyDescent="0.2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O23" s="271"/>
      <c r="P23" s="97" t="str">
        <f>"("&amp;VLOOKUP(P22,分機表!$A$18:$L$75,12,0) &amp; ")"</f>
        <v>(12)</v>
      </c>
      <c r="Q23" s="97" t="str">
        <f>"("&amp;VLOOKUP(Q22,分機表!$A$18:$L$75,12,0) &amp; ")"</f>
        <v>(5)</v>
      </c>
      <c r="R23" s="107" t="s">
        <v>177</v>
      </c>
      <c r="S23" s="279"/>
      <c r="T23" s="260"/>
      <c r="U23" s="260"/>
      <c r="V23" s="260"/>
      <c r="W23" s="260"/>
      <c r="X23" s="260"/>
      <c r="Y23" s="260"/>
      <c r="Z23" s="261"/>
      <c r="AA23" s="98"/>
      <c r="AB23" s="98"/>
      <c r="AC23" s="268"/>
      <c r="AD23" s="98"/>
      <c r="AE23" s="98"/>
      <c r="AF23" s="98"/>
      <c r="AG23" s="98"/>
      <c r="AH23" s="98"/>
      <c r="AI23" s="98"/>
      <c r="AJ23" s="98"/>
      <c r="AK23" s="98"/>
    </row>
    <row r="24" spans="4:37" ht="15" customHeight="1" x14ac:dyDescent="0.25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O24" s="271" t="s">
        <v>6</v>
      </c>
      <c r="P24" s="92" t="str">
        <f>VLOOKUP(P25,分機表!$A$3:$H$77,2,0)</f>
        <v>四年二班</v>
      </c>
      <c r="Q24" s="92" t="str">
        <f>VLOOKUP(Q25,分機表!$A$3:$L$77,2,0)</f>
        <v>四年一班</v>
      </c>
      <c r="R24" s="92" t="str">
        <f>VLOOKUP(R25,分機表!$A$3:$H$77,2,0)</f>
        <v>四年三班</v>
      </c>
      <c r="S24" s="279"/>
      <c r="T24" s="256" t="s">
        <v>0</v>
      </c>
      <c r="U24" s="256"/>
      <c r="V24" s="256"/>
      <c r="W24" s="256"/>
      <c r="X24" s="256"/>
      <c r="Y24" s="256"/>
      <c r="Z24" s="269"/>
      <c r="AA24" s="98"/>
      <c r="AB24" s="98"/>
      <c r="AC24" s="268" t="s">
        <v>6</v>
      </c>
      <c r="AD24" s="98"/>
      <c r="AE24" s="98"/>
      <c r="AF24" s="98"/>
      <c r="AG24" s="98"/>
      <c r="AH24" s="98"/>
      <c r="AI24" s="98"/>
      <c r="AJ24" s="98"/>
      <c r="AK24" s="98"/>
    </row>
    <row r="25" spans="4:37" ht="15" customHeight="1" x14ac:dyDescent="0.25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O25" s="271"/>
      <c r="P25" s="93">
        <v>335</v>
      </c>
      <c r="Q25" s="93">
        <v>334</v>
      </c>
      <c r="R25" s="93">
        <v>333</v>
      </c>
      <c r="S25" s="279"/>
      <c r="T25" s="268"/>
      <c r="U25" s="270"/>
      <c r="V25" s="270"/>
      <c r="W25" s="270"/>
      <c r="X25" s="270"/>
      <c r="Y25" s="270"/>
      <c r="Z25" s="271"/>
      <c r="AA25" s="98"/>
      <c r="AB25" s="98"/>
      <c r="AC25" s="268"/>
      <c r="AD25" s="98"/>
      <c r="AE25" s="98"/>
      <c r="AF25" s="98"/>
      <c r="AG25" s="98"/>
      <c r="AH25" s="98"/>
      <c r="AI25" s="98"/>
      <c r="AJ25" s="98"/>
      <c r="AK25" s="98"/>
    </row>
    <row r="26" spans="4:37" ht="15" customHeight="1" x14ac:dyDescent="0.25"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O26" s="271"/>
      <c r="P26" s="97" t="str">
        <f>"("&amp;VLOOKUP(P25,分機表!$A$18:$L$75,12,0) &amp; ")"</f>
        <v>(8)</v>
      </c>
      <c r="Q26" s="97" t="str">
        <f>"("&amp;VLOOKUP(Q25,分機表!$A$18:$L$75,12,0) &amp; ")"</f>
        <v>(1/28)</v>
      </c>
      <c r="R26" s="97" t="str">
        <f>"("&amp;VLOOKUP(R25,分機表!$A$18:$L$75,12,0) &amp; ")"</f>
        <v>(22)</v>
      </c>
      <c r="S26" s="279"/>
      <c r="T26" s="260"/>
      <c r="U26" s="260"/>
      <c r="V26" s="260"/>
      <c r="W26" s="260"/>
      <c r="X26" s="260"/>
      <c r="Y26" s="260"/>
      <c r="Z26" s="261"/>
      <c r="AA26" s="98"/>
      <c r="AB26" s="98"/>
      <c r="AC26" s="268"/>
      <c r="AD26" s="98"/>
      <c r="AE26" s="98"/>
      <c r="AF26" s="98"/>
      <c r="AG26" s="98"/>
      <c r="AH26" s="98"/>
      <c r="AI26" s="98"/>
      <c r="AJ26" s="98"/>
      <c r="AK26" s="98"/>
    </row>
    <row r="27" spans="4:37" ht="15" customHeight="1" x14ac:dyDescent="0.25"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O27" s="271" t="s">
        <v>5</v>
      </c>
      <c r="P27" s="92" t="str">
        <f>VLOOKUP(P28,分機表!$A$3:$H$77,2,0)</f>
        <v>六年二班</v>
      </c>
      <c r="Q27" s="92" t="str">
        <f>VLOOKUP(Q28,分機表!$A$3:$H$77,2,0)</f>
        <v>六年一班</v>
      </c>
      <c r="R27" s="92" t="str">
        <f>VLOOKUP(R28,分機表!$A$3:$H$77,2,0)</f>
        <v>六年三班</v>
      </c>
      <c r="S27" s="279"/>
      <c r="T27" s="272" t="s">
        <v>0</v>
      </c>
      <c r="U27" s="256"/>
      <c r="V27" s="256"/>
      <c r="W27" s="256"/>
      <c r="X27" s="256"/>
      <c r="Y27" s="256"/>
      <c r="Z27" s="269"/>
      <c r="AA27" s="98"/>
      <c r="AB27" s="98"/>
      <c r="AC27" s="268" t="s">
        <v>5</v>
      </c>
      <c r="AD27" s="98"/>
      <c r="AE27" s="98"/>
      <c r="AF27" s="98"/>
      <c r="AG27" s="98"/>
      <c r="AH27" s="98"/>
      <c r="AI27" s="98"/>
      <c r="AJ27" s="98"/>
      <c r="AK27" s="98"/>
    </row>
    <row r="28" spans="4:37" ht="15" customHeight="1" x14ac:dyDescent="0.25"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271"/>
      <c r="P28" s="93">
        <v>344</v>
      </c>
      <c r="Q28" s="93">
        <v>343</v>
      </c>
      <c r="R28" s="93">
        <v>342</v>
      </c>
      <c r="S28" s="279"/>
      <c r="T28" s="273"/>
      <c r="U28" s="274"/>
      <c r="V28" s="274"/>
      <c r="W28" s="274"/>
      <c r="X28" s="274"/>
      <c r="Y28" s="274"/>
      <c r="Z28" s="275"/>
      <c r="AA28" s="102"/>
      <c r="AB28" s="102"/>
      <c r="AC28" s="268"/>
      <c r="AD28" s="102"/>
      <c r="AE28" s="102"/>
      <c r="AF28" s="102"/>
      <c r="AG28" s="102"/>
      <c r="AH28" s="102"/>
      <c r="AI28" s="102"/>
      <c r="AJ28" s="102"/>
      <c r="AK28" s="102"/>
    </row>
    <row r="29" spans="4:37" ht="15" customHeight="1" x14ac:dyDescent="0.25"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271"/>
      <c r="P29" s="97" t="str">
        <f>"("&amp;VLOOKUP(P28,分機表!$A$18:$L$75,12,0) &amp; ")"</f>
        <v>(2)</v>
      </c>
      <c r="Q29" s="97" t="str">
        <f>"("&amp;VLOOKUP(Q28,分機表!$A$18:$L$75,12,0) &amp; ")"</f>
        <v>(3)</v>
      </c>
      <c r="R29" s="97" t="str">
        <f>"("&amp;VLOOKUP(R28,分機表!$A$18:$L$75,12,0) &amp; ")"</f>
        <v>(21)</v>
      </c>
      <c r="S29" s="280"/>
      <c r="T29" s="276"/>
      <c r="U29" s="277"/>
      <c r="V29" s="277"/>
      <c r="W29" s="277"/>
      <c r="X29" s="277"/>
      <c r="Y29" s="277"/>
      <c r="Z29" s="278"/>
      <c r="AA29" s="102"/>
      <c r="AB29" s="102"/>
      <c r="AC29" s="268"/>
      <c r="AD29" s="102"/>
      <c r="AE29" s="102"/>
      <c r="AF29" s="102"/>
      <c r="AG29" s="102"/>
      <c r="AH29" s="102"/>
      <c r="AI29" s="102"/>
      <c r="AJ29" s="102"/>
      <c r="AK29" s="102"/>
    </row>
  </sheetData>
  <mergeCells count="94">
    <mergeCell ref="O27:O29"/>
    <mergeCell ref="T27:Z29"/>
    <mergeCell ref="AC27:AC29"/>
    <mergeCell ref="D2:K2"/>
    <mergeCell ref="L2:M2"/>
    <mergeCell ref="N2:R2"/>
    <mergeCell ref="D3:K3"/>
    <mergeCell ref="O18:O20"/>
    <mergeCell ref="S18:S29"/>
    <mergeCell ref="T18:Z20"/>
    <mergeCell ref="AC18:AC20"/>
    <mergeCell ref="O21:O23"/>
    <mergeCell ref="T21:Z23"/>
    <mergeCell ref="AC21:AC23"/>
    <mergeCell ref="O24:O26"/>
    <mergeCell ref="T24:Z26"/>
    <mergeCell ref="AC24:AC26"/>
    <mergeCell ref="AD13:AD16"/>
    <mergeCell ref="AE13:AE16"/>
    <mergeCell ref="AI16:AI17"/>
    <mergeCell ref="T17:V17"/>
    <mergeCell ref="W17:Y17"/>
    <mergeCell ref="Z17:AB17"/>
    <mergeCell ref="AC17:AE17"/>
    <mergeCell ref="X13:X16"/>
    <mergeCell ref="Y13:Y16"/>
    <mergeCell ref="Z13:Z16"/>
    <mergeCell ref="AA13:AA16"/>
    <mergeCell ref="AB13:AB16"/>
    <mergeCell ref="AC13:AC16"/>
    <mergeCell ref="M13:M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D7:J7"/>
    <mergeCell ref="X9:X12"/>
    <mergeCell ref="Y9:Y12"/>
    <mergeCell ref="H9:H12"/>
    <mergeCell ref="I9:I12"/>
    <mergeCell ref="J9:J12"/>
    <mergeCell ref="K9:K12"/>
    <mergeCell ref="L9:L12"/>
    <mergeCell ref="M9:M12"/>
    <mergeCell ref="P11:Q14"/>
    <mergeCell ref="T13:T16"/>
    <mergeCell ref="U13:U16"/>
    <mergeCell ref="V13:V16"/>
    <mergeCell ref="W13:W16"/>
    <mergeCell ref="T9:T12"/>
    <mergeCell ref="U9:U12"/>
    <mergeCell ref="E8:G8"/>
    <mergeCell ref="H8:J8"/>
    <mergeCell ref="K8:M8"/>
    <mergeCell ref="N8:N10"/>
    <mergeCell ref="AH8:AI8"/>
    <mergeCell ref="E9:E12"/>
    <mergeCell ref="F9:F12"/>
    <mergeCell ref="G9:G12"/>
    <mergeCell ref="V9:V12"/>
    <mergeCell ref="W9:W12"/>
    <mergeCell ref="Z9:Z12"/>
    <mergeCell ref="AA9:AA12"/>
    <mergeCell ref="AB9:AB12"/>
    <mergeCell ref="AC9:AC12"/>
    <mergeCell ref="AH10:AK11"/>
    <mergeCell ref="AJ5:AK5"/>
    <mergeCell ref="P6:Q7"/>
    <mergeCell ref="AH6:AI6"/>
    <mergeCell ref="AJ6:AK6"/>
    <mergeCell ref="W7:W8"/>
    <mergeCell ref="X7:X8"/>
    <mergeCell ref="Y7:Y8"/>
    <mergeCell ref="Z7:Z8"/>
    <mergeCell ref="AJ7:AK7"/>
    <mergeCell ref="AJ8:AK8"/>
    <mergeCell ref="T4:V4"/>
    <mergeCell ref="W4:Y4"/>
    <mergeCell ref="AF4:AI4"/>
    <mergeCell ref="T5:T8"/>
    <mergeCell ref="U5:U8"/>
    <mergeCell ref="V5:V8"/>
    <mergeCell ref="W5:W6"/>
    <mergeCell ref="X5:X6"/>
    <mergeCell ref="Y5:Y6"/>
    <mergeCell ref="Z5:Z6"/>
    <mergeCell ref="AH5:A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106中原國小校區配置圖</vt:lpstr>
      <vt:lpstr>106中原國小校區配置圖 (2)</vt:lpstr>
      <vt:lpstr>104中原國小校區消防設備配置圖 </vt:lpstr>
      <vt:lpstr>104中原國小分機配置圖</vt:lpstr>
      <vt:lpstr>分機表</vt:lpstr>
      <vt:lpstr>中原國小分機號碼一覽表</vt:lpstr>
      <vt:lpstr>鑰匙庫</vt:lpstr>
      <vt:lpstr>圖分機及鑰匙庫</vt:lpstr>
      <vt:lpstr>教學大樓網路圖</vt:lpstr>
      <vt:lpstr>107學年度校舍圖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Windows 使用者</cp:lastModifiedBy>
  <cp:lastPrinted>2018-09-01T06:01:07Z</cp:lastPrinted>
  <dcterms:created xsi:type="dcterms:W3CDTF">2016-04-21T01:28:44Z</dcterms:created>
  <dcterms:modified xsi:type="dcterms:W3CDTF">2018-09-01T06:03:16Z</dcterms:modified>
</cp:coreProperties>
</file>